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Temp\C1_math_houteisiki\"/>
    </mc:Choice>
  </mc:AlternateContent>
  <xr:revisionPtr revIDLastSave="0" documentId="13_ncr:1_{E36DD5DA-46E3-43E6-9C38-7DF8E109FE6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使い方" sheetId="6" r:id="rId1"/>
    <sheet name="追いつくかな" sheetId="1" r:id="rId2"/>
    <sheet name="数直線" sheetId="2" r:id="rId3"/>
    <sheet name="表" sheetId="3" r:id="rId4"/>
    <sheet name="方程式" sheetId="4" r:id="rId5"/>
    <sheet name="たしかめ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4" i="2" l="1"/>
  <c r="F5" i="3"/>
  <c r="I16" i="3"/>
  <c r="N16" i="3" s="1"/>
  <c r="N15" i="3"/>
  <c r="I15" i="3"/>
  <c r="I18" i="5"/>
  <c r="N14" i="5"/>
  <c r="L11" i="5"/>
  <c r="P9" i="5"/>
  <c r="I15" i="5" s="1"/>
  <c r="K9" i="5"/>
  <c r="G9" i="5"/>
  <c r="N15" i="5" s="1"/>
  <c r="B9" i="5"/>
  <c r="B7" i="5"/>
  <c r="O5" i="5"/>
  <c r="L5" i="5"/>
  <c r="I14" i="5" s="1"/>
  <c r="F5" i="5"/>
  <c r="P3" i="5"/>
  <c r="J3" i="5"/>
  <c r="B18" i="5" s="1"/>
  <c r="F3" i="5"/>
  <c r="B3" i="5"/>
  <c r="D23" i="4"/>
  <c r="P9" i="4"/>
  <c r="D15" i="4" s="1"/>
  <c r="D17" i="4" s="1"/>
  <c r="G9" i="4"/>
  <c r="B7" i="4"/>
  <c r="L5" i="4"/>
  <c r="B11" i="4" s="1"/>
  <c r="F5" i="4"/>
  <c r="J19" i="4" s="1"/>
  <c r="J21" i="4" s="1"/>
  <c r="P3" i="4"/>
  <c r="J3" i="4"/>
  <c r="F3" i="4"/>
  <c r="B3" i="4"/>
  <c r="L11" i="4" s="1"/>
  <c r="N14" i="3"/>
  <c r="P9" i="3"/>
  <c r="G9" i="3"/>
  <c r="B7" i="3"/>
  <c r="L5" i="3"/>
  <c r="I14" i="3" s="1"/>
  <c r="P3" i="3"/>
  <c r="J3" i="3"/>
  <c r="F3" i="3"/>
  <c r="B3" i="3"/>
  <c r="L11" i="3" s="1"/>
  <c r="G22" i="2"/>
  <c r="N18" i="2"/>
  <c r="L19" i="2"/>
  <c r="K14" i="2"/>
  <c r="P9" i="2"/>
  <c r="G9" i="2"/>
  <c r="B7" i="2"/>
  <c r="L5" i="2"/>
  <c r="B15" i="2" s="1"/>
  <c r="F5" i="2"/>
  <c r="G15" i="2" s="1"/>
  <c r="G19" i="2" s="1"/>
  <c r="P3" i="2"/>
  <c r="F16" i="2" s="1"/>
  <c r="J3" i="2"/>
  <c r="V16" i="2" s="1"/>
  <c r="F3" i="2"/>
  <c r="B3" i="2"/>
  <c r="L11" i="2" s="1"/>
  <c r="B9" i="2"/>
  <c r="O5" i="2"/>
  <c r="L11" i="1"/>
  <c r="B11" i="1"/>
  <c r="K9" i="1"/>
  <c r="B9" i="1"/>
  <c r="O5" i="1"/>
  <c r="B11" i="5" l="1"/>
  <c r="K9" i="2"/>
  <c r="B11" i="2"/>
  <c r="N21" i="2"/>
  <c r="D21" i="4"/>
  <c r="D19" i="4"/>
  <c r="J23" i="4"/>
  <c r="I16" i="5" s="1"/>
  <c r="I17" i="5" s="1"/>
  <c r="N22" i="5" s="1"/>
  <c r="I17" i="3"/>
  <c r="N17" i="3"/>
  <c r="J15" i="4"/>
  <c r="J17" i="4"/>
  <c r="N16" i="5"/>
  <c r="N17" i="5" s="1"/>
  <c r="B9" i="4"/>
  <c r="K9" i="4"/>
  <c r="O5" i="4"/>
  <c r="O5" i="3"/>
  <c r="B9" i="3"/>
  <c r="K9" i="3"/>
  <c r="B11" i="3"/>
  <c r="N21" i="5" l="1"/>
</calcChain>
</file>

<file path=xl/sharedStrings.xml><?xml version="1.0" encoding="utf-8"?>
<sst xmlns="http://schemas.openxmlformats.org/spreadsheetml/2006/main" count="156" uniqueCount="66">
  <si>
    <t>何分後に追いつくかな？</t>
    <rPh sb="0" eb="3">
      <t>ナンフンゴ</t>
    </rPh>
    <rPh sb="4" eb="5">
      <t>オ</t>
    </rPh>
    <phoneticPr fontId="1"/>
  </si>
  <si>
    <t>が</t>
    <phoneticPr fontId="1"/>
  </si>
  <si>
    <t>弟</t>
    <rPh sb="0" eb="1">
      <t>オトウト</t>
    </rPh>
    <phoneticPr fontId="1"/>
  </si>
  <si>
    <t>が、</t>
    <phoneticPr fontId="1"/>
  </si>
  <si>
    <t>㎞離れた</t>
    <rPh sb="1" eb="2">
      <t>ハナ</t>
    </rPh>
    <phoneticPr fontId="1"/>
  </si>
  <si>
    <t>に向かって</t>
    <rPh sb="1" eb="2">
      <t>ム</t>
    </rPh>
    <phoneticPr fontId="1"/>
  </si>
  <si>
    <t>家</t>
    <rPh sb="0" eb="1">
      <t>イエ</t>
    </rPh>
    <phoneticPr fontId="1"/>
  </si>
  <si>
    <t>を出発しました。</t>
    <rPh sb="1" eb="3">
      <t>シュッパツ</t>
    </rPh>
    <phoneticPr fontId="1"/>
  </si>
  <si>
    <t>それから、</t>
    <phoneticPr fontId="1"/>
  </si>
  <si>
    <t>分たって、</t>
    <rPh sb="0" eb="1">
      <t>フン</t>
    </rPh>
    <phoneticPr fontId="1"/>
  </si>
  <si>
    <t>の忘れ物に気づき、</t>
    <rPh sb="1" eb="2">
      <t>ワス</t>
    </rPh>
    <rPh sb="3" eb="4">
      <t>モノ</t>
    </rPh>
    <rPh sb="5" eb="6">
      <t>キ</t>
    </rPh>
    <phoneticPr fontId="1"/>
  </si>
  <si>
    <t>は分速</t>
    <rPh sb="1" eb="3">
      <t>フンソク</t>
    </rPh>
    <phoneticPr fontId="1"/>
  </si>
  <si>
    <t>ｍ、</t>
    <phoneticPr fontId="1"/>
  </si>
  <si>
    <t>ｍで進むとすると、</t>
    <rPh sb="2" eb="3">
      <t>スス</t>
    </rPh>
    <phoneticPr fontId="1"/>
  </si>
  <si>
    <t>は出発してから何分後に</t>
    <rPh sb="1" eb="3">
      <t>シュッパツ</t>
    </rPh>
    <rPh sb="7" eb="10">
      <t>ナンフンゴ</t>
    </rPh>
    <phoneticPr fontId="1"/>
  </si>
  <si>
    <t>に追いつきますか。</t>
    <rPh sb="1" eb="2">
      <t>オ</t>
    </rPh>
    <phoneticPr fontId="1"/>
  </si>
  <si>
    <t>が出発</t>
    <rPh sb="1" eb="3">
      <t>シュッパツ</t>
    </rPh>
    <phoneticPr fontId="1"/>
  </si>
  <si>
    <t>x</t>
    <phoneticPr fontId="1"/>
  </si>
  <si>
    <t>分後</t>
    <rPh sb="0" eb="2">
      <t>フンゴ</t>
    </rPh>
    <phoneticPr fontId="1"/>
  </si>
  <si>
    <t>速さ</t>
    <rPh sb="0" eb="1">
      <t>ハヤ</t>
    </rPh>
    <phoneticPr fontId="1"/>
  </si>
  <si>
    <t>進んだ時間</t>
    <rPh sb="0" eb="1">
      <t>スス</t>
    </rPh>
    <rPh sb="3" eb="5">
      <t>ジカン</t>
    </rPh>
    <phoneticPr fontId="1"/>
  </si>
  <si>
    <t>（分）</t>
    <rPh sb="1" eb="2">
      <t>フン</t>
    </rPh>
    <phoneticPr fontId="1"/>
  </si>
  <si>
    <t>進んだ道のり</t>
    <rPh sb="0" eb="1">
      <t>スス</t>
    </rPh>
    <rPh sb="3" eb="4">
      <t>ミチ</t>
    </rPh>
    <phoneticPr fontId="1"/>
  </si>
  <si>
    <t>（ｍ）</t>
  </si>
  <si>
    <t>（m/min）</t>
    <phoneticPr fontId="1"/>
  </si>
  <si>
    <t>＝</t>
    <phoneticPr fontId="1"/>
  </si>
  <si>
    <t>走って</t>
    <rPh sb="0" eb="1">
      <t>ハシ</t>
    </rPh>
    <phoneticPr fontId="1"/>
  </si>
  <si>
    <t>同じ道を追いかけました。</t>
    <rPh sb="0" eb="1">
      <t>オナ</t>
    </rPh>
    <rPh sb="2" eb="3">
      <t>ミチ</t>
    </rPh>
    <rPh sb="4" eb="5">
      <t>オ</t>
    </rPh>
    <phoneticPr fontId="1"/>
  </si>
  <si>
    <t>兄</t>
    <rPh sb="0" eb="1">
      <t>アニ</t>
    </rPh>
    <phoneticPr fontId="1"/>
  </si>
  <si>
    <t>公園</t>
    <rPh sb="0" eb="2">
      <t>コウエン</t>
    </rPh>
    <phoneticPr fontId="1"/>
  </si>
  <si>
    <t>中学1年生数学　「方程式」　</t>
    <rPh sb="0" eb="2">
      <t>チュウガク</t>
    </rPh>
    <rPh sb="3" eb="4">
      <t>ネン</t>
    </rPh>
    <rPh sb="4" eb="5">
      <t>セイ</t>
    </rPh>
    <rPh sb="5" eb="7">
      <t>スウガク</t>
    </rPh>
    <rPh sb="9" eb="12">
      <t>ホウテイシキ</t>
    </rPh>
    <phoneticPr fontId="1"/>
  </si>
  <si>
    <t>「追いつくかな」</t>
    <rPh sb="1" eb="2">
      <t>オ</t>
    </rPh>
    <phoneticPr fontId="1"/>
  </si>
  <si>
    <t>【使い方】</t>
    <rPh sb="1" eb="2">
      <t>ツカ</t>
    </rPh>
    <rPh sb="3" eb="4">
      <t>カタ</t>
    </rPh>
    <phoneticPr fontId="1"/>
  </si>
  <si>
    <t>「追いつくかな」シート</t>
    <rPh sb="1" eb="2">
      <t>オ</t>
    </rPh>
    <phoneticPr fontId="1"/>
  </si>
  <si>
    <t>１．</t>
    <phoneticPr fontId="1"/>
  </si>
  <si>
    <r>
      <rPr>
        <sz val="11"/>
        <color theme="4" tint="0.79998168889431442"/>
        <rFont val="Yu Gothic"/>
        <family val="3"/>
        <charset val="128"/>
        <scheme val="minor"/>
      </rPr>
      <t>■</t>
    </r>
    <r>
      <rPr>
        <sz val="11"/>
        <color theme="1"/>
        <rFont val="Yu Gothic"/>
        <family val="2"/>
        <scheme val="minor"/>
      </rPr>
      <t>色のシートのセルに、適当な言葉や数を入れて問題を作りましょう。</t>
    </r>
    <rPh sb="1" eb="2">
      <t>イロ</t>
    </rPh>
    <rPh sb="11" eb="13">
      <t>テキトウ</t>
    </rPh>
    <rPh sb="14" eb="16">
      <t>コトバ</t>
    </rPh>
    <rPh sb="17" eb="18">
      <t>スウ</t>
    </rPh>
    <rPh sb="19" eb="20">
      <t>イ</t>
    </rPh>
    <rPh sb="22" eb="24">
      <t>モンダイ</t>
    </rPh>
    <rPh sb="25" eb="26">
      <t>ツク</t>
    </rPh>
    <phoneticPr fontId="1"/>
  </si>
  <si>
    <t>（初期値）</t>
    <rPh sb="1" eb="4">
      <t>ショキチ</t>
    </rPh>
    <phoneticPr fontId="1"/>
  </si>
  <si>
    <t>セルB3…</t>
    <phoneticPr fontId="1"/>
  </si>
  <si>
    <t>セルF3…</t>
    <phoneticPr fontId="1"/>
  </si>
  <si>
    <t>セルJ3…</t>
    <phoneticPr fontId="1"/>
  </si>
  <si>
    <t>セルP3…</t>
    <phoneticPr fontId="1"/>
  </si>
  <si>
    <t>セルF5…</t>
    <phoneticPr fontId="1"/>
  </si>
  <si>
    <t>セルL5…</t>
    <phoneticPr fontId="1"/>
  </si>
  <si>
    <t>セルB7…</t>
    <phoneticPr fontId="1"/>
  </si>
  <si>
    <t>セルG9…</t>
    <phoneticPr fontId="1"/>
  </si>
  <si>
    <t>セルP9…</t>
    <phoneticPr fontId="1"/>
  </si>
  <si>
    <t>２．</t>
    <phoneticPr fontId="1"/>
  </si>
  <si>
    <t>「数直線」シート</t>
    <rPh sb="0" eb="3">
      <t>スウチョクセン</t>
    </rPh>
    <phoneticPr fontId="1"/>
  </si>
  <si>
    <t>セルB20…</t>
    <phoneticPr fontId="1"/>
  </si>
  <si>
    <t>ｘ</t>
    <phoneticPr fontId="1"/>
  </si>
  <si>
    <t>セルB20に方程式で使う文字を入力します。数直線で数量関係を確かめましょう。</t>
    <rPh sb="6" eb="9">
      <t>ホウテイシキ</t>
    </rPh>
    <rPh sb="10" eb="11">
      <t>ツカ</t>
    </rPh>
    <rPh sb="12" eb="14">
      <t>モジ</t>
    </rPh>
    <rPh sb="15" eb="17">
      <t>ニュウリョク</t>
    </rPh>
    <rPh sb="21" eb="24">
      <t>スウチョクセン</t>
    </rPh>
    <rPh sb="25" eb="29">
      <t>スウリョウカンケイ</t>
    </rPh>
    <rPh sb="30" eb="31">
      <t>タシ</t>
    </rPh>
    <phoneticPr fontId="1"/>
  </si>
  <si>
    <t>「表」シート</t>
    <rPh sb="1" eb="2">
      <t>ヒョウ</t>
    </rPh>
    <phoneticPr fontId="1"/>
  </si>
  <si>
    <t>３．</t>
    <phoneticPr fontId="1"/>
  </si>
  <si>
    <t>数量関係を表に表しましょう。</t>
    <rPh sb="0" eb="4">
      <t>スウリョウカンケイ</t>
    </rPh>
    <rPh sb="5" eb="6">
      <t>ヒョウ</t>
    </rPh>
    <rPh sb="7" eb="8">
      <t>アラワ</t>
    </rPh>
    <phoneticPr fontId="1"/>
  </si>
  <si>
    <t>「方程式」シート</t>
    <rPh sb="1" eb="4">
      <t>ホウテイシキ</t>
    </rPh>
    <phoneticPr fontId="1"/>
  </si>
  <si>
    <t>４．</t>
    <phoneticPr fontId="1"/>
  </si>
  <si>
    <t>方程式を作って、解きましょう。</t>
    <rPh sb="0" eb="3">
      <t>ホウテイシキ</t>
    </rPh>
    <rPh sb="4" eb="5">
      <t>ツク</t>
    </rPh>
    <rPh sb="8" eb="9">
      <t>ト</t>
    </rPh>
    <phoneticPr fontId="1"/>
  </si>
  <si>
    <t>セルAA1…</t>
    <phoneticPr fontId="1"/>
  </si>
  <si>
    <t>５．</t>
    <phoneticPr fontId="1"/>
  </si>
  <si>
    <t>「たしかめ」シート</t>
    <phoneticPr fontId="1"/>
  </si>
  <si>
    <t>方程式の解が、問題の答えとしてふさわしいか確かめます。</t>
    <rPh sb="0" eb="3">
      <t>ホウテイシキ</t>
    </rPh>
    <rPh sb="4" eb="5">
      <t>カイ</t>
    </rPh>
    <rPh sb="7" eb="9">
      <t>モンダイ</t>
    </rPh>
    <rPh sb="10" eb="11">
      <t>コタ</t>
    </rPh>
    <rPh sb="21" eb="22">
      <t>タシ</t>
    </rPh>
    <phoneticPr fontId="1"/>
  </si>
  <si>
    <t>ON</t>
    <phoneticPr fontId="1"/>
  </si>
  <si>
    <t>OFF</t>
    <phoneticPr fontId="1"/>
  </si>
  <si>
    <t>セルAA3:AA4のスピンボタンで表示・非表示を切り替えます。表示をONにすると、表に数量関係が表示されます。</t>
    <rPh sb="17" eb="19">
      <t>ヒョウジ</t>
    </rPh>
    <rPh sb="20" eb="23">
      <t>ヒヒョウジ</t>
    </rPh>
    <rPh sb="24" eb="25">
      <t>キ</t>
    </rPh>
    <rPh sb="26" eb="27">
      <t>カ</t>
    </rPh>
    <rPh sb="31" eb="33">
      <t>ヒョウジ</t>
    </rPh>
    <rPh sb="41" eb="42">
      <t>ヒョウ</t>
    </rPh>
    <rPh sb="43" eb="47">
      <t>スウリョウカンケイ</t>
    </rPh>
    <rPh sb="48" eb="50">
      <t>ヒョウジ</t>
    </rPh>
    <phoneticPr fontId="1"/>
  </si>
  <si>
    <t>セルAA3:AA4のスピンボタンで表示・非表示を切り替えます。表示をONにすると、方程式とその解が表示されます。</t>
    <rPh sb="41" eb="44">
      <t>ホウテイシキ</t>
    </rPh>
    <rPh sb="47" eb="48">
      <t>カイ</t>
    </rPh>
    <rPh sb="49" eb="51">
      <t>ヒョウジ</t>
    </rPh>
    <phoneticPr fontId="1"/>
  </si>
  <si>
    <t>セルAA3:AA4のスピンボタンで表示・非表示を切り替えます。表示をONにすると、問題の答えが表示されます。</t>
    <rPh sb="41" eb="43">
      <t>モンダイ</t>
    </rPh>
    <rPh sb="44" eb="45">
      <t>コタ</t>
    </rPh>
    <rPh sb="47" eb="49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</si>
</sst>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16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4" tint="0.79998168889431442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b/>
      <sz val="24"/>
      <color indexed="8"/>
      <name val="Yu Gothic"/>
      <family val="3"/>
      <charset val="128"/>
      <scheme val="minor"/>
    </font>
    <font>
      <sz val="16"/>
      <color rgb="FFFFFF00"/>
      <name val="Yu Gothic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auto="1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4" borderId="2" xfId="0" applyFont="1" applyFill="1" applyBorder="1"/>
    <xf numFmtId="0" fontId="2" fillId="4" borderId="0" xfId="0" applyFont="1" applyFill="1"/>
    <xf numFmtId="0" fontId="2" fillId="4" borderId="3" xfId="0" applyFont="1" applyFill="1" applyBorder="1"/>
    <xf numFmtId="0" fontId="2" fillId="0" borderId="4" xfId="0" applyFont="1" applyBorder="1"/>
    <xf numFmtId="0" fontId="2" fillId="0" borderId="1" xfId="0" applyFont="1" applyBorder="1"/>
    <xf numFmtId="0" fontId="2" fillId="5" borderId="6" xfId="0" applyFont="1" applyFill="1" applyBorder="1"/>
    <xf numFmtId="0" fontId="2" fillId="5" borderId="7" xfId="0" applyFont="1" applyFill="1" applyBorder="1"/>
    <xf numFmtId="0" fontId="3" fillId="5" borderId="0" xfId="0" applyFont="1" applyFill="1"/>
    <xf numFmtId="0" fontId="2" fillId="5" borderId="0" xfId="0" applyFont="1" applyFill="1"/>
    <xf numFmtId="0" fontId="4" fillId="5" borderId="0" xfId="0" applyFont="1" applyFill="1"/>
    <xf numFmtId="0" fontId="5" fillId="0" borderId="0" xfId="0" applyFont="1"/>
    <xf numFmtId="0" fontId="0" fillId="0" borderId="0" xfId="0" quotePrefix="1"/>
    <xf numFmtId="0" fontId="7" fillId="0" borderId="0" xfId="0" applyFont="1"/>
    <xf numFmtId="0" fontId="0" fillId="0" borderId="0" xfId="0" applyAlignment="1">
      <alignment horizontal="left"/>
    </xf>
    <xf numFmtId="0" fontId="5" fillId="0" borderId="0" xfId="0" quotePrefix="1" applyFont="1"/>
    <xf numFmtId="0" fontId="0" fillId="0" borderId="0" xfId="0" applyAlignment="1">
      <alignment horizontal="right"/>
    </xf>
    <xf numFmtId="0" fontId="8" fillId="0" borderId="0" xfId="0" applyFont="1"/>
    <xf numFmtId="0" fontId="9" fillId="0" borderId="0" xfId="0" applyFont="1"/>
    <xf numFmtId="0" fontId="10" fillId="7" borderId="0" xfId="0" applyFont="1" applyFill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5" borderId="7" xfId="0" applyFont="1" applyFill="1" applyBorder="1" applyAlignment="1">
      <alignment horizontal="right"/>
    </xf>
    <xf numFmtId="0" fontId="0" fillId="5" borderId="7" xfId="0" applyFill="1" applyBorder="1" applyAlignment="1">
      <alignment horizontal="right"/>
    </xf>
    <xf numFmtId="0" fontId="0" fillId="5" borderId="8" xfId="0" applyFill="1" applyBorder="1" applyAlignment="1">
      <alignment horizontal="right"/>
    </xf>
    <xf numFmtId="0" fontId="2" fillId="5" borderId="8" xfId="0" applyFont="1" applyFill="1" applyBorder="1" applyAlignment="1">
      <alignment horizontal="right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left"/>
    </xf>
    <xf numFmtId="0" fontId="2" fillId="6" borderId="5" xfId="0" applyFont="1" applyFill="1" applyBorder="1" applyAlignment="1">
      <alignment horizontal="center"/>
    </xf>
  </cellXfs>
  <cellStyles count="1">
    <cellStyle name="標準" xfId="0" builtinId="0"/>
  </cellStyles>
  <dxfs count="3">
    <dxf>
      <font>
        <color theme="7" tint="0.79998168889431442"/>
      </font>
      <fill>
        <patternFill>
          <bgColor theme="7" tint="0.79998168889431442"/>
        </patternFill>
      </fill>
    </dxf>
    <dxf>
      <font>
        <b/>
        <i val="0"/>
        <color rgb="FFFF0000"/>
      </font>
    </dxf>
    <dxf>
      <font>
        <color theme="7" tint="0.79998168889431442"/>
      </font>
      <fill>
        <patternFill>
          <fgColor auto="1"/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31" fmlaLink="$AA$1" max="1" page="10" val="0"/>
</file>

<file path=xl/ctrlProps/ctrlProp2.xml><?xml version="1.0" encoding="utf-8"?>
<formControlPr xmlns="http://schemas.microsoft.com/office/spreadsheetml/2009/9/main" objectType="Spin" dx="31" fmlaLink="$AA$1" max="1" page="10" val="0"/>
</file>

<file path=xl/ctrlProps/ctrlProp3.xml><?xml version="1.0" encoding="utf-8"?>
<formControlPr xmlns="http://schemas.microsoft.com/office/spreadsheetml/2009/9/main" objectType="Spin" dx="31" fmlaLink="$AA$1" max="1" page="1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15</xdr:row>
      <xdr:rowOff>82550</xdr:rowOff>
    </xdr:from>
    <xdr:to>
      <xdr:col>3</xdr:col>
      <xdr:colOff>31750</xdr:colOff>
      <xdr:row>19</xdr:row>
      <xdr:rowOff>12700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71324B49-3888-D75F-9E51-0209BBE7FF8F}"/>
            </a:ext>
          </a:extLst>
        </xdr:cNvPr>
        <xdr:cNvSpPr/>
      </xdr:nvSpPr>
      <xdr:spPr>
        <a:xfrm>
          <a:off x="673100" y="5035550"/>
          <a:ext cx="311150" cy="1250950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6350</xdr:colOff>
          <xdr:row>1</xdr:row>
          <xdr:rowOff>298450</xdr:rowOff>
        </xdr:from>
        <xdr:to>
          <xdr:col>27</xdr:col>
          <xdr:colOff>31750</xdr:colOff>
          <xdr:row>3</xdr:row>
          <xdr:rowOff>323850</xdr:rowOff>
        </xdr:to>
        <xdr:sp macro="" textlink="">
          <xdr:nvSpPr>
            <xdr:cNvPr id="4097" name="Spinner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6350</xdr:colOff>
          <xdr:row>1</xdr:row>
          <xdr:rowOff>298450</xdr:rowOff>
        </xdr:from>
        <xdr:to>
          <xdr:col>27</xdr:col>
          <xdr:colOff>31750</xdr:colOff>
          <xdr:row>3</xdr:row>
          <xdr:rowOff>323850</xdr:rowOff>
        </xdr:to>
        <xdr:sp macro="" textlink="">
          <xdr:nvSpPr>
            <xdr:cNvPr id="5121" name="Spinne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6350</xdr:colOff>
          <xdr:row>1</xdr:row>
          <xdr:rowOff>298450</xdr:rowOff>
        </xdr:from>
        <xdr:to>
          <xdr:col>27</xdr:col>
          <xdr:colOff>31750</xdr:colOff>
          <xdr:row>3</xdr:row>
          <xdr:rowOff>323850</xdr:rowOff>
        </xdr:to>
        <xdr:sp macro="" textlink="">
          <xdr:nvSpPr>
            <xdr:cNvPr id="6145" name="Spinne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F15A-5133-4606-836B-5E836CC8846B}">
  <dimension ref="A1:G30"/>
  <sheetViews>
    <sheetView tabSelected="1" workbookViewId="0">
      <selection activeCell="Z11" sqref="Z11"/>
    </sheetView>
  </sheetViews>
  <sheetFormatPr defaultRowHeight="18"/>
  <cols>
    <col min="1" max="2" width="2.58203125" customWidth="1"/>
    <col min="3" max="3" width="4.58203125" customWidth="1"/>
  </cols>
  <sheetData>
    <row r="1" spans="1:7">
      <c r="A1" t="s">
        <v>30</v>
      </c>
    </row>
    <row r="2" spans="1:7">
      <c r="B2" s="14" t="s">
        <v>31</v>
      </c>
    </row>
    <row r="4" spans="1:7">
      <c r="B4" t="s">
        <v>32</v>
      </c>
    </row>
    <row r="5" spans="1:7">
      <c r="C5" s="14" t="s">
        <v>33</v>
      </c>
    </row>
    <row r="6" spans="1:7">
      <c r="C6" s="15" t="s">
        <v>34</v>
      </c>
      <c r="D6" s="16" t="s">
        <v>35</v>
      </c>
    </row>
    <row r="7" spans="1:7">
      <c r="D7" t="s">
        <v>36</v>
      </c>
      <c r="F7" s="19" t="s">
        <v>37</v>
      </c>
      <c r="G7" s="17" t="s">
        <v>2</v>
      </c>
    </row>
    <row r="8" spans="1:7">
      <c r="F8" s="19" t="s">
        <v>38</v>
      </c>
      <c r="G8" s="17">
        <v>2</v>
      </c>
    </row>
    <row r="9" spans="1:7">
      <c r="F9" s="19" t="s">
        <v>39</v>
      </c>
      <c r="G9" s="17" t="s">
        <v>29</v>
      </c>
    </row>
    <row r="10" spans="1:7">
      <c r="F10" s="19" t="s">
        <v>40</v>
      </c>
      <c r="G10" s="17" t="s">
        <v>6</v>
      </c>
    </row>
    <row r="11" spans="1:7">
      <c r="F11" s="19" t="s">
        <v>41</v>
      </c>
      <c r="G11" s="17">
        <v>5</v>
      </c>
    </row>
    <row r="12" spans="1:7">
      <c r="F12" s="19" t="s">
        <v>42</v>
      </c>
      <c r="G12" s="17" t="s">
        <v>28</v>
      </c>
    </row>
    <row r="13" spans="1:7">
      <c r="F13" s="19" t="s">
        <v>43</v>
      </c>
      <c r="G13" s="17" t="s">
        <v>26</v>
      </c>
    </row>
    <row r="14" spans="1:7">
      <c r="F14" s="19" t="s">
        <v>44</v>
      </c>
      <c r="G14" s="17">
        <v>70</v>
      </c>
    </row>
    <row r="15" spans="1:7">
      <c r="F15" s="19" t="s">
        <v>45</v>
      </c>
      <c r="G15" s="17">
        <v>140</v>
      </c>
    </row>
    <row r="16" spans="1:7">
      <c r="C16" s="18" t="s">
        <v>47</v>
      </c>
    </row>
    <row r="17" spans="3:7">
      <c r="C17" s="15" t="s">
        <v>46</v>
      </c>
      <c r="D17" t="s">
        <v>50</v>
      </c>
    </row>
    <row r="18" spans="3:7">
      <c r="D18" t="s">
        <v>36</v>
      </c>
      <c r="F18" s="19" t="s">
        <v>48</v>
      </c>
      <c r="G18" s="17" t="s">
        <v>49</v>
      </c>
    </row>
    <row r="19" spans="3:7">
      <c r="C19" s="14" t="s">
        <v>51</v>
      </c>
    </row>
    <row r="20" spans="3:7">
      <c r="C20" s="15" t="s">
        <v>52</v>
      </c>
      <c r="D20" t="s">
        <v>53</v>
      </c>
    </row>
    <row r="21" spans="3:7">
      <c r="D21" t="s">
        <v>63</v>
      </c>
    </row>
    <row r="22" spans="3:7">
      <c r="D22" t="s">
        <v>36</v>
      </c>
      <c r="F22" s="19" t="s">
        <v>57</v>
      </c>
      <c r="G22" s="17">
        <v>0</v>
      </c>
    </row>
    <row r="23" spans="3:7">
      <c r="C23" s="14" t="s">
        <v>54</v>
      </c>
    </row>
    <row r="24" spans="3:7">
      <c r="C24" s="15" t="s">
        <v>55</v>
      </c>
      <c r="D24" t="s">
        <v>56</v>
      </c>
    </row>
    <row r="25" spans="3:7">
      <c r="D25" t="s">
        <v>64</v>
      </c>
    </row>
    <row r="26" spans="3:7">
      <c r="D26" t="s">
        <v>36</v>
      </c>
      <c r="F26" s="19" t="s">
        <v>57</v>
      </c>
      <c r="G26" s="17">
        <v>0</v>
      </c>
    </row>
    <row r="27" spans="3:7">
      <c r="C27" s="18" t="s">
        <v>59</v>
      </c>
    </row>
    <row r="28" spans="3:7">
      <c r="C28" s="15" t="s">
        <v>58</v>
      </c>
      <c r="D28" t="s">
        <v>60</v>
      </c>
    </row>
    <row r="29" spans="3:7">
      <c r="D29" t="s">
        <v>65</v>
      </c>
    </row>
    <row r="30" spans="3:7">
      <c r="D30" t="s">
        <v>36</v>
      </c>
      <c r="F30" s="19" t="s">
        <v>57</v>
      </c>
      <c r="G30" s="17"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zoomScaleNormal="100" workbookViewId="0">
      <selection activeCell="R33" sqref="R33"/>
    </sheetView>
  </sheetViews>
  <sheetFormatPr defaultColWidth="4.1640625" defaultRowHeight="26.25" customHeight="1"/>
  <cols>
    <col min="1" max="16384" width="4.1640625" style="1"/>
  </cols>
  <sheetData>
    <row r="1" spans="1:18" ht="38.5">
      <c r="A1" s="20" t="s">
        <v>0</v>
      </c>
    </row>
    <row r="3" spans="1:18" ht="26.25" customHeight="1">
      <c r="B3" s="24" t="s">
        <v>2</v>
      </c>
      <c r="C3" s="24"/>
      <c r="D3" s="1" t="s">
        <v>3</v>
      </c>
      <c r="F3" s="2">
        <v>2</v>
      </c>
      <c r="G3" s="1" t="s">
        <v>4</v>
      </c>
      <c r="J3" s="24" t="s">
        <v>29</v>
      </c>
      <c r="K3" s="24"/>
      <c r="L3" s="1" t="s">
        <v>5</v>
      </c>
      <c r="P3" s="24" t="s">
        <v>6</v>
      </c>
      <c r="Q3" s="24"/>
      <c r="R3" s="1" t="s">
        <v>7</v>
      </c>
    </row>
    <row r="5" spans="1:18" ht="26.25" customHeight="1">
      <c r="B5" s="1" t="s">
        <v>8</v>
      </c>
      <c r="F5" s="24">
        <v>5</v>
      </c>
      <c r="G5" s="24"/>
      <c r="H5" s="1" t="s">
        <v>9</v>
      </c>
      <c r="L5" s="24" t="s">
        <v>28</v>
      </c>
      <c r="M5" s="24"/>
      <c r="N5" s="1" t="s">
        <v>1</v>
      </c>
      <c r="O5" s="23" t="str">
        <f>B3</f>
        <v>弟</v>
      </c>
      <c r="P5" s="23"/>
      <c r="Q5" s="1" t="s">
        <v>10</v>
      </c>
    </row>
    <row r="7" spans="1:18" ht="26.25" customHeight="1">
      <c r="B7" s="24" t="s">
        <v>26</v>
      </c>
      <c r="C7" s="24"/>
      <c r="D7" s="24"/>
      <c r="E7" s="1" t="s">
        <v>27</v>
      </c>
    </row>
    <row r="9" spans="1:18" ht="26.25" customHeight="1">
      <c r="B9" s="23" t="str">
        <f>B3</f>
        <v>弟</v>
      </c>
      <c r="C9" s="23"/>
      <c r="D9" s="1" t="s">
        <v>11</v>
      </c>
      <c r="G9" s="24">
        <v>70</v>
      </c>
      <c r="H9" s="24"/>
      <c r="I9" s="1" t="s">
        <v>12</v>
      </c>
      <c r="K9" s="23" t="str">
        <f>L5</f>
        <v>兄</v>
      </c>
      <c r="L9" s="23"/>
      <c r="M9" s="1" t="s">
        <v>11</v>
      </c>
      <c r="P9" s="24">
        <v>140</v>
      </c>
      <c r="Q9" s="24"/>
      <c r="R9" s="1" t="s">
        <v>13</v>
      </c>
    </row>
    <row r="11" spans="1:18" ht="26.25" customHeight="1">
      <c r="B11" s="23" t="str">
        <f>L5</f>
        <v>兄</v>
      </c>
      <c r="C11" s="23"/>
      <c r="D11" s="1" t="s">
        <v>14</v>
      </c>
      <c r="L11" s="23" t="str">
        <f>B3</f>
        <v>弟</v>
      </c>
      <c r="M11" s="23"/>
      <c r="N11" s="1" t="s">
        <v>15</v>
      </c>
    </row>
  </sheetData>
  <mergeCells count="13">
    <mergeCell ref="B11:C11"/>
    <mergeCell ref="L11:M11"/>
    <mergeCell ref="B3:C3"/>
    <mergeCell ref="J3:K3"/>
    <mergeCell ref="P3:Q3"/>
    <mergeCell ref="F5:G5"/>
    <mergeCell ref="L5:M5"/>
    <mergeCell ref="O5:P5"/>
    <mergeCell ref="B7:D7"/>
    <mergeCell ref="B9:C9"/>
    <mergeCell ref="G9:H9"/>
    <mergeCell ref="K9:L9"/>
    <mergeCell ref="P9:Q9"/>
  </mergeCells>
  <phoneticPr fontId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EEF53-64BC-4EDA-A880-61BEBFAA668B}">
  <dimension ref="A1:W22"/>
  <sheetViews>
    <sheetView zoomScaleNormal="100" workbookViewId="0">
      <selection activeCell="AB32" sqref="AB32"/>
    </sheetView>
  </sheetViews>
  <sheetFormatPr defaultColWidth="4.1640625" defaultRowHeight="26.25" customHeight="1"/>
  <cols>
    <col min="1" max="16384" width="4.1640625" style="1"/>
  </cols>
  <sheetData>
    <row r="1" spans="1:23" ht="38.5">
      <c r="A1" s="21" t="s">
        <v>0</v>
      </c>
    </row>
    <row r="3" spans="1:23" ht="26.25" customHeight="1">
      <c r="B3" s="23" t="str">
        <f>追いつくかな!B3</f>
        <v>弟</v>
      </c>
      <c r="C3" s="23"/>
      <c r="D3" s="1" t="s">
        <v>3</v>
      </c>
      <c r="F3" s="1">
        <f>追いつくかな!F3</f>
        <v>2</v>
      </c>
      <c r="G3" s="1" t="s">
        <v>4</v>
      </c>
      <c r="J3" s="23" t="str">
        <f>追いつくかな!J3</f>
        <v>公園</v>
      </c>
      <c r="K3" s="23"/>
      <c r="L3" s="1" t="s">
        <v>5</v>
      </c>
      <c r="P3" s="23" t="str">
        <f>追いつくかな!P3</f>
        <v>家</v>
      </c>
      <c r="Q3" s="23"/>
      <c r="R3" s="1" t="s">
        <v>7</v>
      </c>
    </row>
    <row r="5" spans="1:23" ht="26.25" customHeight="1">
      <c r="B5" s="1" t="s">
        <v>8</v>
      </c>
      <c r="F5" s="23">
        <f>追いつくかな!F5</f>
        <v>5</v>
      </c>
      <c r="G5" s="23"/>
      <c r="H5" s="1" t="s">
        <v>9</v>
      </c>
      <c r="L5" s="23" t="str">
        <f>追いつくかな!L5</f>
        <v>兄</v>
      </c>
      <c r="M5" s="23"/>
      <c r="N5" s="1" t="s">
        <v>1</v>
      </c>
      <c r="O5" s="23" t="str">
        <f>B3</f>
        <v>弟</v>
      </c>
      <c r="P5" s="23"/>
      <c r="Q5" s="1" t="s">
        <v>10</v>
      </c>
    </row>
    <row r="7" spans="1:23" ht="26.25" customHeight="1">
      <c r="B7" s="23" t="str">
        <f>追いつくかな!B7</f>
        <v>走って</v>
      </c>
      <c r="C7" s="23"/>
      <c r="D7" s="23"/>
      <c r="E7" s="1" t="s">
        <v>27</v>
      </c>
    </row>
    <row r="9" spans="1:23" ht="26.25" customHeight="1">
      <c r="B9" s="23" t="str">
        <f>B3</f>
        <v>弟</v>
      </c>
      <c r="C9" s="23"/>
      <c r="D9" s="1" t="s">
        <v>11</v>
      </c>
      <c r="G9" s="23">
        <f>追いつくかな!G9</f>
        <v>70</v>
      </c>
      <c r="H9" s="23"/>
      <c r="I9" s="1" t="s">
        <v>12</v>
      </c>
      <c r="K9" s="23" t="str">
        <f>L5</f>
        <v>兄</v>
      </c>
      <c r="L9" s="23"/>
      <c r="M9" s="1" t="s">
        <v>11</v>
      </c>
      <c r="P9" s="23">
        <f>追いつくかな!P9</f>
        <v>140</v>
      </c>
      <c r="Q9" s="23"/>
      <c r="R9" s="1" t="s">
        <v>13</v>
      </c>
    </row>
    <row r="11" spans="1:23" ht="26.25" customHeight="1">
      <c r="B11" s="23" t="str">
        <f>L5</f>
        <v>兄</v>
      </c>
      <c r="C11" s="23"/>
      <c r="D11" s="1" t="s">
        <v>14</v>
      </c>
      <c r="L11" s="23" t="str">
        <f>B3</f>
        <v>弟</v>
      </c>
      <c r="M11" s="23"/>
      <c r="N11" s="1" t="s">
        <v>15</v>
      </c>
    </row>
    <row r="12" spans="1:23" ht="26.25" customHeight="1">
      <c r="B12" s="3"/>
      <c r="C12" s="3"/>
      <c r="L12" s="3"/>
      <c r="M12" s="3"/>
    </row>
    <row r="14" spans="1:23" ht="26.25" customHeight="1">
      <c r="F14" s="23">
        <v>0</v>
      </c>
      <c r="G14" s="23"/>
      <c r="K14" s="23" t="str">
        <f>B3</f>
        <v>弟</v>
      </c>
      <c r="L14" s="23"/>
      <c r="V14" s="23" t="str">
        <f>F3&amp;"㎞"</f>
        <v>2㎞</v>
      </c>
      <c r="W14" s="23"/>
    </row>
    <row r="15" spans="1:23" ht="26.25" customHeight="1">
      <c r="B15" s="23" t="str">
        <f>L5</f>
        <v>兄</v>
      </c>
      <c r="C15" s="23"/>
      <c r="D15" s="1" t="s">
        <v>16</v>
      </c>
      <c r="G15" s="25" t="str">
        <f>F5&amp;"分間"</f>
        <v>5分間</v>
      </c>
      <c r="H15" s="26"/>
      <c r="I15" s="26"/>
      <c r="J15" s="26"/>
      <c r="K15" s="27"/>
      <c r="L15" s="28"/>
      <c r="M15" s="29"/>
      <c r="N15" s="29"/>
      <c r="O15" s="29"/>
      <c r="P15" s="29"/>
      <c r="Q15" s="29"/>
      <c r="R15" s="29"/>
      <c r="S15" s="29"/>
      <c r="T15" s="29"/>
      <c r="U15" s="29"/>
      <c r="V15" s="30"/>
    </row>
    <row r="16" spans="1:23" ht="26.25" customHeight="1">
      <c r="F16" s="23" t="str">
        <f>P3</f>
        <v>家</v>
      </c>
      <c r="G16" s="23"/>
      <c r="V16" s="23" t="str">
        <f>J3</f>
        <v>公園</v>
      </c>
      <c r="W16" s="23"/>
    </row>
    <row r="17" spans="2:23" ht="26.25" customHeight="1">
      <c r="G17" s="7"/>
      <c r="W17" s="7"/>
    </row>
    <row r="18" spans="2:23" ht="26.25" customHeight="1">
      <c r="G18" s="7"/>
      <c r="N18" s="23" t="str">
        <f>B3</f>
        <v>弟</v>
      </c>
      <c r="O18" s="23"/>
      <c r="W18" s="7"/>
    </row>
    <row r="19" spans="2:23" ht="26.25" customHeight="1">
      <c r="G19" s="25" t="str">
        <f>G15</f>
        <v>5分間</v>
      </c>
      <c r="H19" s="26"/>
      <c r="I19" s="26"/>
      <c r="J19" s="26"/>
      <c r="K19" s="27"/>
      <c r="L19" s="25" t="str">
        <f>B20&amp;"分間"</f>
        <v>x分間</v>
      </c>
      <c r="M19" s="26"/>
      <c r="N19" s="27"/>
      <c r="O19" s="4"/>
      <c r="P19" s="5"/>
      <c r="Q19" s="5"/>
      <c r="R19" s="5"/>
      <c r="S19" s="5"/>
      <c r="T19" s="5"/>
      <c r="U19" s="5"/>
      <c r="V19" s="6"/>
    </row>
    <row r="20" spans="2:23" ht="26.25" customHeight="1">
      <c r="B20" s="24" t="s">
        <v>17</v>
      </c>
      <c r="C20" s="24"/>
      <c r="D20" s="1" t="s">
        <v>18</v>
      </c>
      <c r="G20" s="8"/>
      <c r="W20" s="8"/>
    </row>
    <row r="21" spans="2:23" ht="26.25" customHeight="1">
      <c r="G21" s="8"/>
      <c r="N21" s="23" t="str">
        <f>L5</f>
        <v>兄</v>
      </c>
      <c r="O21" s="23"/>
      <c r="W21" s="8"/>
    </row>
    <row r="22" spans="2:23" ht="26.25" customHeight="1">
      <c r="G22" s="25" t="str">
        <f>L19</f>
        <v>x分間</v>
      </c>
      <c r="H22" s="26"/>
      <c r="I22" s="26"/>
      <c r="J22" s="26"/>
      <c r="K22" s="26"/>
      <c r="L22" s="26"/>
      <c r="M22" s="26"/>
      <c r="N22" s="27"/>
      <c r="O22" s="4"/>
      <c r="P22" s="5"/>
      <c r="Q22" s="5"/>
      <c r="R22" s="5"/>
      <c r="S22" s="5"/>
      <c r="T22" s="5"/>
      <c r="U22" s="5"/>
      <c r="V22" s="6"/>
    </row>
  </sheetData>
  <mergeCells count="27">
    <mergeCell ref="B11:C11"/>
    <mergeCell ref="L11:M11"/>
    <mergeCell ref="B3:C3"/>
    <mergeCell ref="J3:K3"/>
    <mergeCell ref="P3:Q3"/>
    <mergeCell ref="F5:G5"/>
    <mergeCell ref="L5:M5"/>
    <mergeCell ref="O5:P5"/>
    <mergeCell ref="B7:D7"/>
    <mergeCell ref="B9:C9"/>
    <mergeCell ref="G9:H9"/>
    <mergeCell ref="K9:L9"/>
    <mergeCell ref="P9:Q9"/>
    <mergeCell ref="B15:C15"/>
    <mergeCell ref="G15:K15"/>
    <mergeCell ref="L15:V15"/>
    <mergeCell ref="F16:G16"/>
    <mergeCell ref="K14:L14"/>
    <mergeCell ref="V16:W16"/>
    <mergeCell ref="F14:G14"/>
    <mergeCell ref="V14:W14"/>
    <mergeCell ref="B20:C20"/>
    <mergeCell ref="G19:K19"/>
    <mergeCell ref="L19:N19"/>
    <mergeCell ref="N18:O18"/>
    <mergeCell ref="G22:N22"/>
    <mergeCell ref="N21:O21"/>
  </mergeCells>
  <phoneticPr fontId="1"/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5F11E-698A-4505-B183-E55D90868E39}">
  <dimension ref="A1:AC17"/>
  <sheetViews>
    <sheetView zoomScaleNormal="100" workbookViewId="0">
      <selection activeCell="AB6" sqref="AB6"/>
    </sheetView>
  </sheetViews>
  <sheetFormatPr defaultColWidth="4.1640625" defaultRowHeight="26.25" customHeight="1"/>
  <cols>
    <col min="1" max="16384" width="4.1640625" style="1"/>
  </cols>
  <sheetData>
    <row r="1" spans="1:29" ht="38.5">
      <c r="A1" s="21" t="s">
        <v>0</v>
      </c>
      <c r="AA1" s="22">
        <v>0</v>
      </c>
    </row>
    <row r="3" spans="1:29" ht="26.25" customHeight="1">
      <c r="B3" s="23" t="str">
        <f>追いつくかな!B3</f>
        <v>弟</v>
      </c>
      <c r="C3" s="23"/>
      <c r="D3" s="1" t="s">
        <v>3</v>
      </c>
      <c r="F3" s="1">
        <f>追いつくかな!F3</f>
        <v>2</v>
      </c>
      <c r="G3" s="1" t="s">
        <v>4</v>
      </c>
      <c r="J3" s="23" t="str">
        <f>追いつくかな!J3</f>
        <v>公園</v>
      </c>
      <c r="K3" s="23"/>
      <c r="L3" s="1" t="s">
        <v>5</v>
      </c>
      <c r="P3" s="23" t="str">
        <f>追いつくかな!P3</f>
        <v>家</v>
      </c>
      <c r="Q3" s="23"/>
      <c r="R3" s="1" t="s">
        <v>7</v>
      </c>
      <c r="AB3" s="40" t="s">
        <v>61</v>
      </c>
      <c r="AC3" s="40"/>
    </row>
    <row r="4" spans="1:29" ht="26.25" customHeight="1">
      <c r="AB4" s="41" t="s">
        <v>62</v>
      </c>
      <c r="AC4" s="41"/>
    </row>
    <row r="5" spans="1:29" ht="26.25" customHeight="1">
      <c r="B5" s="1" t="s">
        <v>8</v>
      </c>
      <c r="F5" s="23">
        <f>追いつくかな!F5</f>
        <v>5</v>
      </c>
      <c r="G5" s="23"/>
      <c r="H5" s="1" t="s">
        <v>9</v>
      </c>
      <c r="L5" s="23" t="str">
        <f>追いつくかな!L5</f>
        <v>兄</v>
      </c>
      <c r="M5" s="23"/>
      <c r="N5" s="1" t="s">
        <v>1</v>
      </c>
      <c r="O5" s="23" t="str">
        <f>B3</f>
        <v>弟</v>
      </c>
      <c r="P5" s="23"/>
      <c r="Q5" s="1" t="s">
        <v>10</v>
      </c>
    </row>
    <row r="7" spans="1:29" ht="26.25" customHeight="1">
      <c r="B7" s="23" t="str">
        <f>追いつくかな!B7</f>
        <v>走って</v>
      </c>
      <c r="C7" s="23"/>
      <c r="D7" s="23"/>
      <c r="E7" s="1" t="s">
        <v>27</v>
      </c>
    </row>
    <row r="9" spans="1:29" ht="26.25" customHeight="1">
      <c r="B9" s="23" t="str">
        <f>B3</f>
        <v>弟</v>
      </c>
      <c r="C9" s="23"/>
      <c r="D9" s="1" t="s">
        <v>11</v>
      </c>
      <c r="G9" s="23">
        <f>追いつくかな!G9</f>
        <v>70</v>
      </c>
      <c r="H9" s="23"/>
      <c r="I9" s="1" t="s">
        <v>12</v>
      </c>
      <c r="K9" s="23" t="str">
        <f>L5</f>
        <v>兄</v>
      </c>
      <c r="L9" s="23"/>
      <c r="M9" s="1" t="s">
        <v>11</v>
      </c>
      <c r="P9" s="23">
        <f>追いつくかな!P9</f>
        <v>140</v>
      </c>
      <c r="Q9" s="23"/>
      <c r="R9" s="1" t="s">
        <v>13</v>
      </c>
    </row>
    <row r="11" spans="1:29" ht="26.25" customHeight="1">
      <c r="B11" s="23" t="str">
        <f>L5</f>
        <v>兄</v>
      </c>
      <c r="C11" s="23"/>
      <c r="D11" s="1" t="s">
        <v>14</v>
      </c>
      <c r="L11" s="23" t="str">
        <f>B3</f>
        <v>弟</v>
      </c>
      <c r="M11" s="23"/>
      <c r="N11" s="1" t="s">
        <v>15</v>
      </c>
    </row>
    <row r="12" spans="1:29" ht="26.25" customHeight="1">
      <c r="B12" s="3"/>
      <c r="C12" s="3"/>
      <c r="L12" s="3"/>
      <c r="M12" s="3"/>
    </row>
    <row r="14" spans="1:29" ht="26.25" customHeight="1">
      <c r="B14" s="36"/>
      <c r="C14" s="37"/>
      <c r="D14" s="37"/>
      <c r="E14" s="37"/>
      <c r="F14" s="37"/>
      <c r="G14" s="37"/>
      <c r="H14" s="38"/>
      <c r="I14" s="39" t="str">
        <f>L5</f>
        <v>兄</v>
      </c>
      <c r="J14" s="39"/>
      <c r="K14" s="39"/>
      <c r="L14" s="39"/>
      <c r="M14" s="39"/>
      <c r="N14" s="39" t="str">
        <f>B3</f>
        <v>弟</v>
      </c>
      <c r="O14" s="39"/>
      <c r="P14" s="39"/>
      <c r="Q14" s="39"/>
      <c r="R14" s="39"/>
    </row>
    <row r="15" spans="1:29" ht="26.25" customHeight="1">
      <c r="B15" s="9" t="s">
        <v>19</v>
      </c>
      <c r="C15" s="10"/>
      <c r="D15" s="10"/>
      <c r="E15" s="10"/>
      <c r="F15" s="32" t="s">
        <v>24</v>
      </c>
      <c r="G15" s="32"/>
      <c r="H15" s="35"/>
      <c r="I15" s="31" t="str">
        <f>IF($AA$1&lt;&gt;1,"",P9)</f>
        <v/>
      </c>
      <c r="J15" s="31"/>
      <c r="K15" s="31"/>
      <c r="L15" s="31"/>
      <c r="M15" s="31"/>
      <c r="N15" s="31" t="str">
        <f>IF($AA$1&lt;&gt;1,"",G9)</f>
        <v/>
      </c>
      <c r="O15" s="31"/>
      <c r="P15" s="31"/>
      <c r="Q15" s="31"/>
      <c r="R15" s="31"/>
    </row>
    <row r="16" spans="1:29" ht="26.25" customHeight="1">
      <c r="B16" s="9" t="s">
        <v>20</v>
      </c>
      <c r="C16" s="10"/>
      <c r="D16" s="10"/>
      <c r="E16" s="10"/>
      <c r="F16" s="32" t="s">
        <v>21</v>
      </c>
      <c r="G16" s="32"/>
      <c r="H16" s="35"/>
      <c r="I16" s="31" t="str">
        <f>IF($AA$1&lt;&gt;1,"",数直線!B20)</f>
        <v/>
      </c>
      <c r="J16" s="31"/>
      <c r="K16" s="31"/>
      <c r="L16" s="31"/>
      <c r="M16" s="31"/>
      <c r="N16" s="31" t="str">
        <f>IF($AA$1&lt;&gt;1,"",F5&amp;"＋"&amp;I16)</f>
        <v/>
      </c>
      <c r="O16" s="31"/>
      <c r="P16" s="31"/>
      <c r="Q16" s="31"/>
      <c r="R16" s="31"/>
    </row>
    <row r="17" spans="2:18" ht="26.25" customHeight="1">
      <c r="B17" s="9" t="s">
        <v>22</v>
      </c>
      <c r="C17" s="10"/>
      <c r="D17" s="10"/>
      <c r="E17" s="10"/>
      <c r="F17" s="32" t="s">
        <v>23</v>
      </c>
      <c r="G17" s="33"/>
      <c r="H17" s="34"/>
      <c r="I17" s="31" t="str">
        <f>IF($AA$1&lt;&gt;1,"",I15&amp;I16)</f>
        <v/>
      </c>
      <c r="J17" s="31"/>
      <c r="K17" s="31"/>
      <c r="L17" s="31"/>
      <c r="M17" s="31"/>
      <c r="N17" s="31" t="str">
        <f>IF($AA$1&lt;&gt;1,"",N15&amp;"（"&amp;N16&amp;"）")</f>
        <v/>
      </c>
      <c r="O17" s="31"/>
      <c r="P17" s="31"/>
      <c r="Q17" s="31"/>
      <c r="R17" s="31"/>
    </row>
  </sheetData>
  <mergeCells count="27">
    <mergeCell ref="AB3:AC3"/>
    <mergeCell ref="AB4:AC4"/>
    <mergeCell ref="B11:C11"/>
    <mergeCell ref="L11:M11"/>
    <mergeCell ref="B3:C3"/>
    <mergeCell ref="J3:K3"/>
    <mergeCell ref="P3:Q3"/>
    <mergeCell ref="F5:G5"/>
    <mergeCell ref="L5:M5"/>
    <mergeCell ref="O5:P5"/>
    <mergeCell ref="B7:D7"/>
    <mergeCell ref="B9:C9"/>
    <mergeCell ref="G9:H9"/>
    <mergeCell ref="K9:L9"/>
    <mergeCell ref="P9:Q9"/>
    <mergeCell ref="I17:M17"/>
    <mergeCell ref="N17:R17"/>
    <mergeCell ref="F17:H17"/>
    <mergeCell ref="F15:H15"/>
    <mergeCell ref="B14:H14"/>
    <mergeCell ref="F16:H16"/>
    <mergeCell ref="I14:M14"/>
    <mergeCell ref="N14:R14"/>
    <mergeCell ref="I15:M15"/>
    <mergeCell ref="N15:R15"/>
    <mergeCell ref="I16:M16"/>
    <mergeCell ref="N16:R16"/>
  </mergeCells>
  <phoneticPr fontId="1"/>
  <pageMargins left="0.7" right="0.7" top="0.75" bottom="0.75" header="0.3" footer="0.3"/>
  <pageSetup paperSize="9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Spinner 1">
              <controlPr defaultSize="0" autoPict="0">
                <anchor moveWithCells="1" sizeWithCells="1">
                  <from>
                    <xdr:col>26</xdr:col>
                    <xdr:colOff>6350</xdr:colOff>
                    <xdr:row>1</xdr:row>
                    <xdr:rowOff>298450</xdr:rowOff>
                  </from>
                  <to>
                    <xdr:col>27</xdr:col>
                    <xdr:colOff>31750</xdr:colOff>
                    <xdr:row>3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D2A54-4285-4252-9638-96C24F4ACF53}">
  <dimension ref="A1:AC23"/>
  <sheetViews>
    <sheetView zoomScaleNormal="100" workbookViewId="0">
      <selection activeCell="W27" sqref="W27"/>
    </sheetView>
  </sheetViews>
  <sheetFormatPr defaultColWidth="4.1640625" defaultRowHeight="26.25" customHeight="1"/>
  <cols>
    <col min="1" max="16384" width="4.1640625" style="1"/>
  </cols>
  <sheetData>
    <row r="1" spans="1:29" ht="38.5">
      <c r="A1" s="21" t="s">
        <v>0</v>
      </c>
      <c r="AA1" s="22">
        <v>0</v>
      </c>
    </row>
    <row r="3" spans="1:29" ht="26.25" customHeight="1">
      <c r="B3" s="23" t="str">
        <f>追いつくかな!B3</f>
        <v>弟</v>
      </c>
      <c r="C3" s="23"/>
      <c r="D3" s="1" t="s">
        <v>3</v>
      </c>
      <c r="F3" s="1">
        <f>追いつくかな!F3</f>
        <v>2</v>
      </c>
      <c r="G3" s="1" t="s">
        <v>4</v>
      </c>
      <c r="J3" s="23" t="str">
        <f>追いつくかな!J3</f>
        <v>公園</v>
      </c>
      <c r="K3" s="23"/>
      <c r="L3" s="1" t="s">
        <v>5</v>
      </c>
      <c r="P3" s="23" t="str">
        <f>追いつくかな!P3</f>
        <v>家</v>
      </c>
      <c r="Q3" s="23"/>
      <c r="R3" s="1" t="s">
        <v>7</v>
      </c>
      <c r="AB3" s="40" t="s">
        <v>61</v>
      </c>
      <c r="AC3" s="40"/>
    </row>
    <row r="4" spans="1:29" ht="26.25" customHeight="1">
      <c r="AB4" s="41" t="s">
        <v>62</v>
      </c>
      <c r="AC4" s="41"/>
    </row>
    <row r="5" spans="1:29" ht="26.25" customHeight="1">
      <c r="B5" s="1" t="s">
        <v>8</v>
      </c>
      <c r="F5" s="23">
        <f>追いつくかな!F5</f>
        <v>5</v>
      </c>
      <c r="G5" s="23"/>
      <c r="H5" s="1" t="s">
        <v>9</v>
      </c>
      <c r="L5" s="23" t="str">
        <f>追いつくかな!L5</f>
        <v>兄</v>
      </c>
      <c r="M5" s="23"/>
      <c r="N5" s="1" t="s">
        <v>1</v>
      </c>
      <c r="O5" s="23" t="str">
        <f>B3</f>
        <v>弟</v>
      </c>
      <c r="P5" s="23"/>
      <c r="Q5" s="1" t="s">
        <v>10</v>
      </c>
    </row>
    <row r="7" spans="1:29" ht="26.25" customHeight="1">
      <c r="B7" s="23" t="str">
        <f>追いつくかな!B7</f>
        <v>走って</v>
      </c>
      <c r="C7" s="23"/>
      <c r="D7" s="23"/>
      <c r="E7" s="1" t="s">
        <v>27</v>
      </c>
    </row>
    <row r="9" spans="1:29" ht="26.25" customHeight="1">
      <c r="B9" s="23" t="str">
        <f>B3</f>
        <v>弟</v>
      </c>
      <c r="C9" s="23"/>
      <c r="D9" s="1" t="s">
        <v>11</v>
      </c>
      <c r="G9" s="23">
        <f>追いつくかな!G9</f>
        <v>70</v>
      </c>
      <c r="H9" s="23"/>
      <c r="I9" s="1" t="s">
        <v>12</v>
      </c>
      <c r="K9" s="23" t="str">
        <f>L5</f>
        <v>兄</v>
      </c>
      <c r="L9" s="23"/>
      <c r="M9" s="1" t="s">
        <v>11</v>
      </c>
      <c r="P9" s="23">
        <f>追いつくかな!P9</f>
        <v>140</v>
      </c>
      <c r="Q9" s="23"/>
      <c r="R9" s="1" t="s">
        <v>13</v>
      </c>
    </row>
    <row r="11" spans="1:29" ht="26.25" customHeight="1">
      <c r="B11" s="23" t="str">
        <f>L5</f>
        <v>兄</v>
      </c>
      <c r="C11" s="23"/>
      <c r="D11" s="1" t="s">
        <v>14</v>
      </c>
      <c r="L11" s="23" t="str">
        <f>B3</f>
        <v>弟</v>
      </c>
      <c r="M11" s="23"/>
      <c r="N11" s="1" t="s">
        <v>15</v>
      </c>
    </row>
    <row r="12" spans="1:29" ht="26.25" customHeight="1">
      <c r="B12" s="3"/>
      <c r="C12" s="3"/>
      <c r="L12" s="3"/>
      <c r="M12" s="3"/>
    </row>
    <row r="13" spans="1:29" ht="26.25" customHeight="1">
      <c r="B13" s="3"/>
      <c r="C13" s="3"/>
      <c r="L13" s="3"/>
      <c r="M13" s="3"/>
    </row>
    <row r="15" spans="1:29" ht="26.25" customHeight="1">
      <c r="B15" s="11"/>
      <c r="C15" s="11"/>
      <c r="D15" s="42" t="str">
        <f>P9&amp;数直線!B20</f>
        <v>140x</v>
      </c>
      <c r="E15" s="42"/>
      <c r="F15" s="42"/>
      <c r="G15" s="42"/>
      <c r="H15" s="42"/>
      <c r="I15" s="11" t="s">
        <v>25</v>
      </c>
      <c r="J15" s="43" t="str">
        <f>G9&amp;"（"&amp;F5&amp;"＋"&amp;数直線!B20&amp;"）"</f>
        <v>70（5＋x）</v>
      </c>
      <c r="K15" s="43"/>
      <c r="L15" s="43"/>
      <c r="M15" s="43"/>
      <c r="N15" s="43"/>
      <c r="O15" s="11"/>
      <c r="P15" s="11"/>
      <c r="Q15" s="11"/>
      <c r="R15" s="11"/>
      <c r="S15" s="11"/>
      <c r="T15" s="11"/>
      <c r="U15" s="11"/>
      <c r="V15" s="11"/>
      <c r="W15" s="11"/>
    </row>
    <row r="16" spans="1:29" ht="26.25" customHeight="1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2:23" ht="26.25" customHeight="1">
      <c r="B17" s="11"/>
      <c r="C17" s="11"/>
      <c r="D17" s="42" t="str">
        <f>D15</f>
        <v>140x</v>
      </c>
      <c r="E17" s="42"/>
      <c r="F17" s="42"/>
      <c r="G17" s="42"/>
      <c r="H17" s="42"/>
      <c r="I17" s="11" t="s">
        <v>25</v>
      </c>
      <c r="J17" s="43" t="str">
        <f>G9*F5&amp;"＋"&amp;G9&amp;数直線!B20</f>
        <v>350＋70x</v>
      </c>
      <c r="K17" s="43"/>
      <c r="L17" s="43"/>
      <c r="M17" s="43"/>
      <c r="N17" s="43"/>
      <c r="O17" s="11"/>
      <c r="P17" s="11"/>
      <c r="Q17" s="11"/>
      <c r="R17" s="11"/>
      <c r="S17" s="11"/>
      <c r="T17" s="11"/>
      <c r="U17" s="11"/>
      <c r="V17" s="11"/>
      <c r="W17" s="11"/>
    </row>
    <row r="18" spans="2:23" ht="26.25" customHeight="1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2:23" ht="26.25" customHeight="1">
      <c r="B19" s="11"/>
      <c r="C19" s="11"/>
      <c r="D19" s="42" t="str">
        <f>D17&amp;"－"&amp;G9&amp;数直線!B20</f>
        <v>140x－70x</v>
      </c>
      <c r="E19" s="42"/>
      <c r="F19" s="42"/>
      <c r="G19" s="42"/>
      <c r="H19" s="42"/>
      <c r="I19" s="11" t="s">
        <v>25</v>
      </c>
      <c r="J19" s="43">
        <f>G9*F5</f>
        <v>350</v>
      </c>
      <c r="K19" s="43"/>
      <c r="L19" s="43"/>
      <c r="M19" s="43"/>
      <c r="N19" s="43"/>
      <c r="O19" s="11"/>
      <c r="P19" s="11"/>
      <c r="Q19" s="11"/>
      <c r="R19" s="11"/>
      <c r="S19" s="11"/>
      <c r="T19" s="11"/>
      <c r="U19" s="11"/>
      <c r="V19" s="11"/>
      <c r="W19" s="11"/>
    </row>
    <row r="20" spans="2:23" ht="26.25" customHeight="1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2:23" ht="26.25" customHeight="1">
      <c r="B21" s="11"/>
      <c r="C21" s="11"/>
      <c r="D21" s="42" t="str">
        <f>P9-G9&amp;数直線!B20</f>
        <v>70x</v>
      </c>
      <c r="E21" s="42"/>
      <c r="F21" s="42"/>
      <c r="G21" s="42"/>
      <c r="H21" s="42"/>
      <c r="I21" s="11" t="s">
        <v>25</v>
      </c>
      <c r="J21" s="43">
        <f>J19</f>
        <v>350</v>
      </c>
      <c r="K21" s="43"/>
      <c r="L21" s="43"/>
      <c r="M21" s="43"/>
      <c r="N21" s="43"/>
      <c r="O21" s="11"/>
      <c r="P21" s="11"/>
      <c r="Q21" s="11"/>
      <c r="R21" s="11"/>
      <c r="S21" s="11"/>
      <c r="T21" s="11"/>
      <c r="U21" s="11"/>
      <c r="V21" s="11"/>
      <c r="W21" s="11"/>
    </row>
    <row r="22" spans="2:23" ht="26.25" customHeight="1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</row>
    <row r="23" spans="2:23" ht="26.25" customHeight="1">
      <c r="B23" s="11"/>
      <c r="C23" s="11"/>
      <c r="D23" s="42" t="str">
        <f>数直線!B20</f>
        <v>x</v>
      </c>
      <c r="E23" s="42"/>
      <c r="F23" s="42"/>
      <c r="G23" s="42"/>
      <c r="H23" s="42"/>
      <c r="I23" s="11" t="s">
        <v>25</v>
      </c>
      <c r="J23" s="43">
        <f>J21/(P9-G9)</f>
        <v>5</v>
      </c>
      <c r="K23" s="43"/>
      <c r="L23" s="43"/>
      <c r="M23" s="43"/>
      <c r="N23" s="43"/>
      <c r="O23" s="11"/>
      <c r="P23" s="11"/>
      <c r="Q23" s="11"/>
      <c r="R23" s="11"/>
      <c r="S23" s="11"/>
      <c r="T23" s="11"/>
      <c r="U23" s="11"/>
      <c r="V23" s="11"/>
      <c r="W23" s="11"/>
    </row>
  </sheetData>
  <mergeCells count="25">
    <mergeCell ref="AB3:AC3"/>
    <mergeCell ref="AB4:AC4"/>
    <mergeCell ref="D19:H19"/>
    <mergeCell ref="J19:N19"/>
    <mergeCell ref="D21:H21"/>
    <mergeCell ref="J21:N21"/>
    <mergeCell ref="B7:D7"/>
    <mergeCell ref="B9:C9"/>
    <mergeCell ref="G9:H9"/>
    <mergeCell ref="K9:L9"/>
    <mergeCell ref="P9:Q9"/>
    <mergeCell ref="B11:C11"/>
    <mergeCell ref="L11:M11"/>
    <mergeCell ref="B3:C3"/>
    <mergeCell ref="J3:K3"/>
    <mergeCell ref="P3:Q3"/>
    <mergeCell ref="F5:G5"/>
    <mergeCell ref="L5:M5"/>
    <mergeCell ref="O5:P5"/>
    <mergeCell ref="D23:H23"/>
    <mergeCell ref="J23:N23"/>
    <mergeCell ref="D17:H17"/>
    <mergeCell ref="J17:N17"/>
    <mergeCell ref="D15:H15"/>
    <mergeCell ref="J15:N15"/>
  </mergeCells>
  <phoneticPr fontId="1"/>
  <conditionalFormatting sqref="B15:W23">
    <cfRule type="expression" dxfId="2" priority="1">
      <formula>$AA$1&lt;&gt;1</formula>
    </cfRule>
  </conditionalFormatting>
  <pageMargins left="0.7" right="0.7" top="0.75" bottom="0.75" header="0.3" footer="0.3"/>
  <pageSetup paperSize="9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pinner 1">
              <controlPr defaultSize="0" autoPict="0">
                <anchor moveWithCells="1" sizeWithCells="1">
                  <from>
                    <xdr:col>26</xdr:col>
                    <xdr:colOff>6350</xdr:colOff>
                    <xdr:row>1</xdr:row>
                    <xdr:rowOff>298450</xdr:rowOff>
                  </from>
                  <to>
                    <xdr:col>27</xdr:col>
                    <xdr:colOff>31750</xdr:colOff>
                    <xdr:row>3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2E6A3-85BA-45EF-A940-011495400944}">
  <dimension ref="A1:AC22"/>
  <sheetViews>
    <sheetView zoomScaleNormal="100" workbookViewId="0">
      <selection activeCell="AB11" sqref="AB11"/>
    </sheetView>
  </sheetViews>
  <sheetFormatPr defaultColWidth="4.1640625" defaultRowHeight="26.25" customHeight="1"/>
  <cols>
    <col min="1" max="16384" width="4.1640625" style="1"/>
  </cols>
  <sheetData>
    <row r="1" spans="1:29" ht="38.5">
      <c r="A1" s="21" t="s">
        <v>0</v>
      </c>
      <c r="AA1" s="22">
        <v>0</v>
      </c>
    </row>
    <row r="3" spans="1:29" ht="26.25" customHeight="1">
      <c r="B3" s="23" t="str">
        <f>追いつくかな!B3</f>
        <v>弟</v>
      </c>
      <c r="C3" s="23"/>
      <c r="D3" s="1" t="s">
        <v>3</v>
      </c>
      <c r="F3" s="1">
        <f>追いつくかな!F3</f>
        <v>2</v>
      </c>
      <c r="G3" s="1" t="s">
        <v>4</v>
      </c>
      <c r="J3" s="23" t="str">
        <f>追いつくかな!J3</f>
        <v>公園</v>
      </c>
      <c r="K3" s="23"/>
      <c r="L3" s="1" t="s">
        <v>5</v>
      </c>
      <c r="P3" s="23" t="str">
        <f>追いつくかな!P3</f>
        <v>家</v>
      </c>
      <c r="Q3" s="23"/>
      <c r="R3" s="1" t="s">
        <v>7</v>
      </c>
      <c r="AB3" s="40" t="s">
        <v>61</v>
      </c>
      <c r="AC3" s="40"/>
    </row>
    <row r="4" spans="1:29" ht="26.25" customHeight="1">
      <c r="AB4" s="41" t="s">
        <v>62</v>
      </c>
      <c r="AC4" s="41"/>
    </row>
    <row r="5" spans="1:29" ht="26.25" customHeight="1">
      <c r="B5" s="1" t="s">
        <v>8</v>
      </c>
      <c r="F5" s="23">
        <f>追いつくかな!F5</f>
        <v>5</v>
      </c>
      <c r="G5" s="23"/>
      <c r="H5" s="1" t="s">
        <v>9</v>
      </c>
      <c r="L5" s="23" t="str">
        <f>追いつくかな!L5</f>
        <v>兄</v>
      </c>
      <c r="M5" s="23"/>
      <c r="N5" s="1" t="s">
        <v>1</v>
      </c>
      <c r="O5" s="23" t="str">
        <f>B3</f>
        <v>弟</v>
      </c>
      <c r="P5" s="23"/>
      <c r="Q5" s="1" t="s">
        <v>10</v>
      </c>
    </row>
    <row r="7" spans="1:29" ht="26.25" customHeight="1">
      <c r="B7" s="23" t="str">
        <f>追いつくかな!B7</f>
        <v>走って</v>
      </c>
      <c r="C7" s="23"/>
      <c r="D7" s="23"/>
      <c r="E7" s="1" t="s">
        <v>27</v>
      </c>
    </row>
    <row r="9" spans="1:29" ht="26.25" customHeight="1">
      <c r="B9" s="23" t="str">
        <f>B3</f>
        <v>弟</v>
      </c>
      <c r="C9" s="23"/>
      <c r="D9" s="1" t="s">
        <v>11</v>
      </c>
      <c r="G9" s="23">
        <f>追いつくかな!G9</f>
        <v>70</v>
      </c>
      <c r="H9" s="23"/>
      <c r="I9" s="1" t="s">
        <v>12</v>
      </c>
      <c r="K9" s="23" t="str">
        <f>L5</f>
        <v>兄</v>
      </c>
      <c r="L9" s="23"/>
      <c r="M9" s="1" t="s">
        <v>11</v>
      </c>
      <c r="P9" s="23">
        <f>追いつくかな!P9</f>
        <v>140</v>
      </c>
      <c r="Q9" s="23"/>
      <c r="R9" s="1" t="s">
        <v>13</v>
      </c>
    </row>
    <row r="11" spans="1:29" ht="26.25" customHeight="1">
      <c r="B11" s="23" t="str">
        <f>L5</f>
        <v>兄</v>
      </c>
      <c r="C11" s="23"/>
      <c r="D11" s="1" t="s">
        <v>14</v>
      </c>
      <c r="L11" s="23" t="str">
        <f>B3</f>
        <v>弟</v>
      </c>
      <c r="M11" s="23"/>
      <c r="N11" s="1" t="s">
        <v>15</v>
      </c>
    </row>
    <row r="12" spans="1:29" ht="26.25" customHeight="1">
      <c r="B12" s="3"/>
      <c r="C12" s="3"/>
      <c r="L12" s="3"/>
      <c r="M12" s="3"/>
    </row>
    <row r="14" spans="1:29" ht="26.25" customHeight="1">
      <c r="B14" s="36"/>
      <c r="C14" s="37"/>
      <c r="D14" s="37"/>
      <c r="E14" s="37"/>
      <c r="F14" s="37"/>
      <c r="G14" s="37"/>
      <c r="H14" s="38"/>
      <c r="I14" s="39" t="str">
        <f>L5</f>
        <v>兄</v>
      </c>
      <c r="J14" s="39"/>
      <c r="K14" s="39"/>
      <c r="L14" s="39"/>
      <c r="M14" s="39"/>
      <c r="N14" s="39" t="str">
        <f>B3</f>
        <v>弟</v>
      </c>
      <c r="O14" s="39"/>
      <c r="P14" s="39"/>
      <c r="Q14" s="39"/>
      <c r="R14" s="39"/>
    </row>
    <row r="15" spans="1:29" ht="26.25" customHeight="1">
      <c r="B15" s="9" t="s">
        <v>19</v>
      </c>
      <c r="C15" s="10"/>
      <c r="D15" s="10"/>
      <c r="E15" s="10"/>
      <c r="F15" s="32" t="s">
        <v>24</v>
      </c>
      <c r="G15" s="32"/>
      <c r="H15" s="35"/>
      <c r="I15" s="31">
        <f>P9</f>
        <v>140</v>
      </c>
      <c r="J15" s="31"/>
      <c r="K15" s="31"/>
      <c r="L15" s="31"/>
      <c r="M15" s="31"/>
      <c r="N15" s="31">
        <f>G9</f>
        <v>70</v>
      </c>
      <c r="O15" s="31"/>
      <c r="P15" s="31"/>
      <c r="Q15" s="31"/>
      <c r="R15" s="31"/>
    </row>
    <row r="16" spans="1:29" ht="26.25" customHeight="1">
      <c r="B16" s="9" t="s">
        <v>20</v>
      </c>
      <c r="C16" s="10"/>
      <c r="D16" s="10"/>
      <c r="E16" s="10"/>
      <c r="F16" s="32" t="s">
        <v>21</v>
      </c>
      <c r="G16" s="32"/>
      <c r="H16" s="35"/>
      <c r="I16" s="31">
        <f>方程式!J23</f>
        <v>5</v>
      </c>
      <c r="J16" s="31"/>
      <c r="K16" s="31"/>
      <c r="L16" s="31"/>
      <c r="M16" s="31"/>
      <c r="N16" s="31">
        <f>F5+I16</f>
        <v>10</v>
      </c>
      <c r="O16" s="31"/>
      <c r="P16" s="31"/>
      <c r="Q16" s="31"/>
      <c r="R16" s="31"/>
    </row>
    <row r="17" spans="2:23" ht="26.25" customHeight="1">
      <c r="B17" s="9" t="s">
        <v>22</v>
      </c>
      <c r="C17" s="10"/>
      <c r="D17" s="10"/>
      <c r="E17" s="10"/>
      <c r="F17" s="32" t="s">
        <v>23</v>
      </c>
      <c r="G17" s="33"/>
      <c r="H17" s="34"/>
      <c r="I17" s="31">
        <f>I15*I16</f>
        <v>700</v>
      </c>
      <c r="J17" s="31"/>
      <c r="K17" s="31"/>
      <c r="L17" s="31"/>
      <c r="M17" s="31"/>
      <c r="N17" s="31">
        <f>N15*N16</f>
        <v>700</v>
      </c>
      <c r="O17" s="31"/>
      <c r="P17" s="31"/>
      <c r="Q17" s="31"/>
      <c r="R17" s="31"/>
    </row>
    <row r="18" spans="2:23" ht="26.25" customHeight="1">
      <c r="B18" s="44" t="str">
        <f>P3&amp;"から"&amp;J3&amp;"まで"&amp;"（ｍ）"</f>
        <v>家から公園まで（ｍ）</v>
      </c>
      <c r="C18" s="44"/>
      <c r="D18" s="44"/>
      <c r="E18" s="44"/>
      <c r="F18" s="44"/>
      <c r="G18" s="44"/>
      <c r="H18" s="44"/>
      <c r="I18" s="44">
        <f>F3*1000</f>
        <v>2000</v>
      </c>
      <c r="J18" s="44"/>
      <c r="K18" s="44"/>
      <c r="L18" s="44"/>
      <c r="M18" s="44"/>
      <c r="N18" s="44"/>
      <c r="O18" s="44"/>
      <c r="P18" s="44"/>
      <c r="Q18" s="44"/>
      <c r="R18" s="44"/>
    </row>
    <row r="21" spans="2:23" ht="26.25" customHeight="1">
      <c r="M21" s="12"/>
      <c r="N21" s="11" t="str">
        <f>IF(I17&lt;=I18,I16&amp;"分後に追いつく","")</f>
        <v>5分後に追いつく</v>
      </c>
      <c r="O21" s="12"/>
      <c r="P21" s="12"/>
      <c r="Q21" s="12"/>
      <c r="R21" s="12"/>
      <c r="S21" s="12"/>
      <c r="T21" s="12"/>
      <c r="U21" s="12"/>
      <c r="V21" s="12"/>
      <c r="W21" s="12"/>
    </row>
    <row r="22" spans="2:23" ht="26.25" customHeight="1">
      <c r="M22" s="12"/>
      <c r="N22" s="13" t="str">
        <f>IF(I17&gt;I18,J3&amp;"に着くまでに追いつけない","")</f>
        <v/>
      </c>
      <c r="O22" s="12"/>
      <c r="P22" s="12"/>
      <c r="Q22" s="12"/>
      <c r="R22" s="12"/>
      <c r="S22" s="12"/>
      <c r="T22" s="12"/>
      <c r="U22" s="12"/>
      <c r="V22" s="12"/>
      <c r="W22" s="12"/>
    </row>
  </sheetData>
  <mergeCells count="29">
    <mergeCell ref="AB3:AC3"/>
    <mergeCell ref="AB4:AC4"/>
    <mergeCell ref="B18:H18"/>
    <mergeCell ref="I18:R18"/>
    <mergeCell ref="F16:H16"/>
    <mergeCell ref="I16:M16"/>
    <mergeCell ref="N16:R16"/>
    <mergeCell ref="F17:H17"/>
    <mergeCell ref="I17:M17"/>
    <mergeCell ref="N17:R17"/>
    <mergeCell ref="B14:H14"/>
    <mergeCell ref="I14:M14"/>
    <mergeCell ref="N14:R14"/>
    <mergeCell ref="F15:H15"/>
    <mergeCell ref="I15:M15"/>
    <mergeCell ref="N15:R15"/>
    <mergeCell ref="B11:C11"/>
    <mergeCell ref="L11:M11"/>
    <mergeCell ref="B3:C3"/>
    <mergeCell ref="J3:K3"/>
    <mergeCell ref="P3:Q3"/>
    <mergeCell ref="F5:G5"/>
    <mergeCell ref="L5:M5"/>
    <mergeCell ref="O5:P5"/>
    <mergeCell ref="B7:D7"/>
    <mergeCell ref="B9:C9"/>
    <mergeCell ref="G9:H9"/>
    <mergeCell ref="K9:L9"/>
    <mergeCell ref="P9:Q9"/>
  </mergeCells>
  <phoneticPr fontId="1"/>
  <conditionalFormatting sqref="I17:R17">
    <cfRule type="cellIs" dxfId="1" priority="2" operator="greaterThan">
      <formula>$I$18</formula>
    </cfRule>
  </conditionalFormatting>
  <conditionalFormatting sqref="M21:W22">
    <cfRule type="expression" dxfId="0" priority="1">
      <formula>$AA$1&lt;&gt;1</formula>
    </cfRule>
  </conditionalFormatting>
  <pageMargins left="0.7" right="0.7" top="0.75" bottom="0.75" header="0.3" footer="0.3"/>
  <pageSetup paperSize="9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pinner 1">
              <controlPr defaultSize="0" autoPict="0">
                <anchor moveWithCells="1" sizeWithCells="1">
                  <from>
                    <xdr:col>26</xdr:col>
                    <xdr:colOff>6350</xdr:colOff>
                    <xdr:row>1</xdr:row>
                    <xdr:rowOff>298450</xdr:rowOff>
                  </from>
                  <to>
                    <xdr:col>27</xdr:col>
                    <xdr:colOff>31750</xdr:colOff>
                    <xdr:row>3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使い方</vt:lpstr>
      <vt:lpstr>追いつくかな</vt:lpstr>
      <vt:lpstr>数直線</vt:lpstr>
      <vt:lpstr>表</vt:lpstr>
      <vt:lpstr>方程式</vt:lpstr>
      <vt:lpstr>たしかめ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cp:lastPrinted>2025-05-07T05:19:11Z</cp:lastPrinted>
  <dcterms:created xsi:type="dcterms:W3CDTF">2015-06-05T18:19:34Z</dcterms:created>
  <dcterms:modified xsi:type="dcterms:W3CDTF">2025-05-07T08:40:00Z</dcterms:modified>
</cp:coreProperties>
</file>