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Temp\C2_math_siki\"/>
    </mc:Choice>
  </mc:AlternateContent>
  <xr:revisionPtr revIDLastSave="0" documentId="13_ncr:1_{521B671D-8AA2-41D3-A49C-B576DE782F32}" xr6:coauthVersionLast="47" xr6:coauthVersionMax="47" xr10:uidLastSave="{00000000-0000-0000-0000-000000000000}"/>
  <bookViews>
    <workbookView xWindow="1820" yWindow="1820" windowWidth="28130" windowHeight="15370" xr2:uid="{00000000-000D-0000-FFFF-FFFF00000000}"/>
  </bookViews>
  <sheets>
    <sheet name="使い方" sheetId="11" r:id="rId1"/>
    <sheet name="何の倍数ですか" sheetId="1" r:id="rId2"/>
    <sheet name="2の倍数ですか" sheetId="2" r:id="rId3"/>
    <sheet name="3の倍数ですか" sheetId="3" r:id="rId4"/>
    <sheet name="4の倍数ですか" sheetId="4" r:id="rId5"/>
    <sheet name="5の倍数ですか" sheetId="5" r:id="rId6"/>
    <sheet name="6の倍数ですか" sheetId="6" r:id="rId7"/>
    <sheet name="8の倍数ですか" sheetId="12" r:id="rId8"/>
    <sheet name="8の倍数ですか(2)" sheetId="7" r:id="rId9"/>
    <sheet name="9の倍数ですか" sheetId="10" r:id="rId10"/>
    <sheet name="11の倍数ですか" sheetId="13" r:id="rId11"/>
    <sheet name="11の倍数ですか(2)" sheetId="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A1" i="4"/>
  <c r="A1" i="5"/>
  <c r="A1" i="6"/>
  <c r="A1" i="12"/>
  <c r="A1" i="7"/>
  <c r="A1" i="10"/>
  <c r="A1" i="13"/>
  <c r="A1" i="9"/>
  <c r="A1" i="3"/>
  <c r="B3" i="10"/>
  <c r="E3" i="10" s="1"/>
  <c r="B3" i="3"/>
  <c r="E3" i="3" s="1"/>
  <c r="S13" i="13"/>
  <c r="Q9" i="13"/>
  <c r="U9" i="12"/>
  <c r="S7" i="12"/>
  <c r="C4" i="9"/>
  <c r="S9" i="7"/>
  <c r="P9" i="6"/>
  <c r="Q7" i="5"/>
  <c r="O6" i="5"/>
  <c r="Q6" i="5" s="1"/>
  <c r="R7" i="5" s="1"/>
  <c r="B3" i="4"/>
  <c r="M8" i="10"/>
  <c r="M8" i="3"/>
  <c r="A1" i="2"/>
  <c r="B3" i="2" s="1"/>
  <c r="C19" i="1"/>
  <c r="C17" i="1"/>
  <c r="C15" i="1"/>
  <c r="C13" i="1"/>
  <c r="C11" i="1"/>
  <c r="C9" i="1"/>
  <c r="C7" i="1"/>
  <c r="C5" i="1"/>
  <c r="B19" i="1"/>
  <c r="G19" i="1" s="1"/>
  <c r="B17" i="1"/>
  <c r="G17" i="1" s="1"/>
  <c r="B15" i="1"/>
  <c r="G15" i="1" s="1"/>
  <c r="B13" i="1"/>
  <c r="G13" i="1" s="1"/>
  <c r="B11" i="1"/>
  <c r="G11" i="1" s="1"/>
  <c r="B9" i="1"/>
  <c r="G9" i="1" s="1"/>
  <c r="B7" i="1"/>
  <c r="G7" i="1" s="1"/>
  <c r="B5" i="1"/>
  <c r="G5" i="1" s="1"/>
  <c r="H2" i="13" l="1"/>
  <c r="C4" i="13"/>
  <c r="U7" i="12"/>
  <c r="V8" i="12" s="1"/>
  <c r="V9" i="12" s="1"/>
  <c r="V10" i="12" s="1"/>
  <c r="B4" i="12"/>
  <c r="D4" i="12"/>
  <c r="Q8" i="9"/>
  <c r="R14" i="9" s="1"/>
  <c r="H2" i="9"/>
  <c r="R9" i="9" s="1"/>
  <c r="B4" i="7"/>
  <c r="S7" i="7" s="1"/>
  <c r="R7" i="7" s="1"/>
  <c r="R8" i="7"/>
  <c r="T8" i="7" s="1"/>
  <c r="P8" i="6"/>
  <c r="P7" i="6"/>
  <c r="D4" i="7"/>
  <c r="B4" i="6"/>
  <c r="Q7" i="6" s="1"/>
  <c r="I2" i="6"/>
  <c r="D4" i="6"/>
  <c r="D3" i="5"/>
  <c r="C3" i="5" s="1"/>
  <c r="G3" i="5" s="1"/>
  <c r="B3" i="5"/>
  <c r="L6" i="4"/>
  <c r="N6" i="4" s="1"/>
  <c r="C3" i="4"/>
  <c r="F3" i="4" s="1"/>
  <c r="C3" i="10"/>
  <c r="H6" i="10"/>
  <c r="K6" i="10" s="1"/>
  <c r="K7" i="10" s="1"/>
  <c r="J8" i="10" s="1"/>
  <c r="J9" i="10" s="1"/>
  <c r="J10" i="10" s="1"/>
  <c r="J11" i="10" s="1"/>
  <c r="H6" i="3"/>
  <c r="J6" i="2"/>
  <c r="C3" i="3"/>
  <c r="C3" i="2"/>
  <c r="G3" i="2"/>
  <c r="C4" i="7" l="1"/>
  <c r="U8" i="7" s="1"/>
  <c r="T9" i="13"/>
  <c r="T10" i="13" s="1"/>
  <c r="I2" i="13"/>
  <c r="C4" i="12"/>
  <c r="F4" i="12" s="1"/>
  <c r="W7" i="12"/>
  <c r="X8" i="12" s="1"/>
  <c r="I2" i="9"/>
  <c r="U9" i="7"/>
  <c r="J2" i="6"/>
  <c r="K2" i="6" s="1"/>
  <c r="L2" i="6" s="1"/>
  <c r="S6" i="5"/>
  <c r="T7" i="5" s="1"/>
  <c r="N7" i="4"/>
  <c r="P6" i="4"/>
  <c r="N6" i="10"/>
  <c r="P6" i="10" s="1"/>
  <c r="O6" i="10" s="1"/>
  <c r="S7" i="10" s="1"/>
  <c r="Q8" i="10" s="1"/>
  <c r="P7" i="10"/>
  <c r="N8" i="10" s="1"/>
  <c r="K6" i="3"/>
  <c r="K7" i="3" s="1"/>
  <c r="L6" i="2"/>
  <c r="M7" i="2" s="1"/>
  <c r="M8" i="2" s="1"/>
  <c r="F4" i="7" l="1"/>
  <c r="W9" i="13"/>
  <c r="W10" i="13" s="1"/>
  <c r="J2" i="13"/>
  <c r="K2" i="13" s="1"/>
  <c r="T11" i="13"/>
  <c r="AD10" i="13"/>
  <c r="AB11" i="13" s="1"/>
  <c r="AA9" i="12"/>
  <c r="Y9" i="12"/>
  <c r="X10" i="12" s="1"/>
  <c r="J2" i="9"/>
  <c r="W9" i="9" s="1"/>
  <c r="U10" i="9" s="1"/>
  <c r="U9" i="9"/>
  <c r="C4" i="6"/>
  <c r="R8" i="6"/>
  <c r="V7" i="5"/>
  <c r="R6" i="5"/>
  <c r="S7" i="5" s="1"/>
  <c r="P7" i="4"/>
  <c r="S7" i="4"/>
  <c r="R7" i="4" s="1"/>
  <c r="O6" i="4"/>
  <c r="O7" i="4" s="1"/>
  <c r="L6" i="10"/>
  <c r="L7" i="10" s="1"/>
  <c r="N7" i="10"/>
  <c r="R7" i="10" s="1"/>
  <c r="P8" i="10" s="1"/>
  <c r="T7" i="10"/>
  <c r="R8" i="10" s="1"/>
  <c r="Q7" i="10"/>
  <c r="O8" i="10" s="1"/>
  <c r="O7" i="3"/>
  <c r="O8" i="3" s="1"/>
  <c r="J8" i="3"/>
  <c r="J9" i="3" s="1"/>
  <c r="J10" i="3" s="1"/>
  <c r="J11" i="3" s="1"/>
  <c r="M6" i="3"/>
  <c r="N6" i="2"/>
  <c r="AB9" i="13" l="1"/>
  <c r="AB10" i="13" s="1"/>
  <c r="AH11" i="13" s="1"/>
  <c r="M2" i="13"/>
  <c r="Z9" i="13"/>
  <c r="Z10" i="13" s="1"/>
  <c r="L2" i="13"/>
  <c r="N2" i="13" s="1"/>
  <c r="B4" i="13" s="1"/>
  <c r="C5" i="13" s="1"/>
  <c r="W11" i="13"/>
  <c r="AF10" i="13"/>
  <c r="AF11" i="13" s="1"/>
  <c r="Z12" i="13" s="1"/>
  <c r="Z10" i="12"/>
  <c r="Z9" i="12"/>
  <c r="K2" i="9"/>
  <c r="L2" i="9"/>
  <c r="F4" i="6"/>
  <c r="P10" i="6" s="1"/>
  <c r="T8" i="6"/>
  <c r="U7" i="5"/>
  <c r="T8" i="5"/>
  <c r="T9" i="5" s="1"/>
  <c r="Q8" i="5"/>
  <c r="S8" i="4"/>
  <c r="O8" i="4"/>
  <c r="N8" i="4"/>
  <c r="K11" i="10"/>
  <c r="K8" i="10"/>
  <c r="K9" i="10" s="1"/>
  <c r="K10" i="10" s="1"/>
  <c r="N9" i="10"/>
  <c r="O10" i="10" s="1"/>
  <c r="M11" i="10" s="1"/>
  <c r="L6" i="3"/>
  <c r="L7" i="3" s="1"/>
  <c r="M7" i="3"/>
  <c r="Q7" i="3" s="1"/>
  <c r="Q8" i="3" s="1"/>
  <c r="P7" i="3"/>
  <c r="P8" i="3" s="1"/>
  <c r="O6" i="3"/>
  <c r="M6" i="2"/>
  <c r="Z11" i="13" l="1"/>
  <c r="T12" i="13" s="1"/>
  <c r="T13" i="13" s="1"/>
  <c r="AH10" i="13"/>
  <c r="AD11" i="13" s="1"/>
  <c r="Z11" i="12"/>
  <c r="Y10" i="12"/>
  <c r="Z9" i="9"/>
  <c r="U11" i="9" s="1"/>
  <c r="Y12" i="9" s="1"/>
  <c r="M2" i="9"/>
  <c r="N2" i="9" s="1"/>
  <c r="B4" i="9" s="1"/>
  <c r="Y13" i="9" s="1"/>
  <c r="T14" i="9" s="1"/>
  <c r="R8" i="4"/>
  <c r="R9" i="4"/>
  <c r="K11" i="3"/>
  <c r="K8" i="3"/>
  <c r="K9" i="3" s="1"/>
  <c r="K10" i="3" s="1"/>
  <c r="Q10" i="10"/>
  <c r="N6" i="3"/>
  <c r="R7" i="3" s="1"/>
  <c r="R8" i="3" s="1"/>
  <c r="S7" i="3"/>
  <c r="S8" i="3" s="1"/>
  <c r="N9" i="3" s="1"/>
  <c r="P7" i="2"/>
  <c r="O7" i="2"/>
  <c r="N7" i="2"/>
  <c r="N8" i="2" s="1"/>
  <c r="X12" i="13" l="1"/>
  <c r="X2" i="13"/>
  <c r="C5" i="9"/>
  <c r="P12" i="10"/>
  <c r="O11" i="10"/>
  <c r="R7" i="2"/>
  <c r="R9" i="2" s="1"/>
  <c r="O8" i="2"/>
  <c r="P10" i="10"/>
  <c r="N11" i="10" s="1"/>
  <c r="Q10" i="3"/>
  <c r="O10" i="3"/>
  <c r="M11" i="3" s="1"/>
  <c r="O11" i="3" l="1"/>
  <c r="P12" i="3"/>
  <c r="X13" i="13"/>
  <c r="X14" i="13" s="1"/>
  <c r="W13" i="13"/>
  <c r="Q7" i="2"/>
  <c r="Q8" i="2" s="1"/>
  <c r="R8" i="2"/>
  <c r="P10" i="3"/>
  <c r="N11" i="3" s="1"/>
  <c r="Q7" i="4" l="1"/>
  <c r="P8" i="4" s="1"/>
  <c r="Q8" i="4" s="1"/>
</calcChain>
</file>

<file path=xl/sharedStrings.xml><?xml version="1.0" encoding="utf-8"?>
<sst xmlns="http://schemas.openxmlformats.org/spreadsheetml/2006/main" count="313" uniqueCount="150">
  <si>
    <t>何の倍数ですか？</t>
    <rPh sb="0" eb="1">
      <t>ナン</t>
    </rPh>
    <rPh sb="2" eb="4">
      <t>バイスウ</t>
    </rPh>
    <phoneticPr fontId="1"/>
  </si>
  <si>
    <t>は、</t>
    <phoneticPr fontId="1"/>
  </si>
  <si>
    <t>の倍数</t>
    <rPh sb="1" eb="3">
      <t>バイスウ</t>
    </rPh>
    <phoneticPr fontId="1"/>
  </si>
  <si>
    <t>何</t>
    <phoneticPr fontId="1"/>
  </si>
  <si>
    <t>の倍数ですか？</t>
  </si>
  <si>
    <t>は、２の倍数ですか？</t>
    <rPh sb="4" eb="6">
      <t>バイスウ</t>
    </rPh>
    <phoneticPr fontId="1"/>
  </si>
  <si>
    <t>なので、２の倍数</t>
    <rPh sb="6" eb="8">
      <t>バイスウ</t>
    </rPh>
    <phoneticPr fontId="1"/>
  </si>
  <si>
    <t>は、一の位が</t>
    <rPh sb="2" eb="3">
      <t>イチ</t>
    </rPh>
    <rPh sb="4" eb="5">
      <t>クライ</t>
    </rPh>
    <phoneticPr fontId="1"/>
  </si>
  <si>
    <t>（説明）</t>
    <rPh sb="1" eb="3">
      <t>セツメイ</t>
    </rPh>
    <phoneticPr fontId="1"/>
  </si>
  <si>
    <t>百の位の数をａ、十の位の数をｂ、一の位の数をｃとすると、</t>
    <rPh sb="0" eb="1">
      <t>ヒャク</t>
    </rPh>
    <rPh sb="2" eb="3">
      <t>クライ</t>
    </rPh>
    <rPh sb="4" eb="5">
      <t>スウ</t>
    </rPh>
    <rPh sb="8" eb="9">
      <t>ジュウ</t>
    </rPh>
    <rPh sb="10" eb="11">
      <t>クライ</t>
    </rPh>
    <rPh sb="12" eb="13">
      <t>スウ</t>
    </rPh>
    <rPh sb="16" eb="17">
      <t>イチ</t>
    </rPh>
    <rPh sb="18" eb="19">
      <t>クライ</t>
    </rPh>
    <rPh sb="20" eb="21">
      <t>スウ</t>
    </rPh>
    <phoneticPr fontId="1"/>
  </si>
  <si>
    <t>100ａ＋10ｂ＋ｃ</t>
    <phoneticPr fontId="1"/>
  </si>
  <si>
    <t>で表せます。</t>
    <rPh sb="1" eb="2">
      <t>アラワ</t>
    </rPh>
    <phoneticPr fontId="1"/>
  </si>
  <si>
    <t>その数は、</t>
    <rPh sb="2" eb="3">
      <t>スウ</t>
    </rPh>
    <phoneticPr fontId="1"/>
  </si>
  <si>
    <t>100ａ＋10ｂ＋ｃ＝2(50ａ＋5b)＋c</t>
    <phoneticPr fontId="1"/>
  </si>
  <si>
    <t>は、３の倍数ですか？</t>
    <rPh sb="4" eb="6">
      <t>バイスウ</t>
    </rPh>
    <phoneticPr fontId="1"/>
  </si>
  <si>
    <t>は、各位の数の和が３の倍数</t>
    <rPh sb="2" eb="4">
      <t>カククライ</t>
    </rPh>
    <rPh sb="5" eb="6">
      <t>スウ</t>
    </rPh>
    <rPh sb="7" eb="8">
      <t>ワ</t>
    </rPh>
    <rPh sb="11" eb="13">
      <t>バイスウ</t>
    </rPh>
    <phoneticPr fontId="1"/>
  </si>
  <si>
    <t>=</t>
    <phoneticPr fontId="1"/>
  </si>
  <si>
    <t>３けたの正の整数で考えてみましょう。</t>
    <rPh sb="4" eb="5">
      <t>セイ</t>
    </rPh>
    <rPh sb="6" eb="8">
      <t>セイスウ</t>
    </rPh>
    <rPh sb="7" eb="8">
      <t>スウ</t>
    </rPh>
    <rPh sb="9" eb="10">
      <t>カンガ</t>
    </rPh>
    <phoneticPr fontId="1"/>
  </si>
  <si>
    <t>+</t>
    <phoneticPr fontId="1"/>
  </si>
  <si>
    <t>＝</t>
    <phoneticPr fontId="1"/>
  </si>
  <si>
    <t>2×</t>
    <phoneticPr fontId="1"/>
  </si>
  <si>
    <t>＋</t>
    <phoneticPr fontId="1"/>
  </si>
  <si>
    <t>＝99ａ＋９ｂ＋ａ＋ｂ＋ｃ</t>
    <phoneticPr fontId="1"/>
  </si>
  <si>
    <t>＝３（33ａ＋３ｂ）＋（ａ＋ｂ＋ｃ）</t>
    <phoneticPr fontId="1"/>
  </si>
  <si>
    <t>100×</t>
    <phoneticPr fontId="1"/>
  </si>
  <si>
    <t>99×</t>
    <phoneticPr fontId="1"/>
  </si>
  <si>
    <t>)</t>
    <phoneticPr fontId="1"/>
  </si>
  <si>
    <t>＋3×</t>
    <phoneticPr fontId="1"/>
  </si>
  <si>
    <t>は、９の倍数ですか？</t>
    <rPh sb="4" eb="6">
      <t>バイスウ</t>
    </rPh>
    <phoneticPr fontId="1"/>
  </si>
  <si>
    <t>は、各位の数の和が９の倍数</t>
    <rPh sb="2" eb="4">
      <t>カククライ</t>
    </rPh>
    <rPh sb="5" eb="6">
      <t>スウ</t>
    </rPh>
    <rPh sb="7" eb="8">
      <t>ワ</t>
    </rPh>
    <rPh sb="11" eb="13">
      <t>バイスウ</t>
    </rPh>
    <phoneticPr fontId="1"/>
  </si>
  <si>
    <t>＝９（11ａ＋ｂ）＋（ａ＋ｂ＋ｃ）</t>
    <phoneticPr fontId="1"/>
  </si>
  <si>
    <t>9（11ａ＋ｂ）は、9の倍数だから、</t>
    <rPh sb="12" eb="14">
      <t>バイスウ</t>
    </rPh>
    <phoneticPr fontId="1"/>
  </si>
  <si>
    <t>ａ＋ｂ＋ｃが９の倍数ならば、</t>
    <rPh sb="8" eb="10">
      <t>バイスウ</t>
    </rPh>
    <phoneticPr fontId="1"/>
  </si>
  <si>
    <t>ａ＋ｂ＋ｃが3の倍数ならば、</t>
    <rPh sb="8" eb="10">
      <t>バイスウ</t>
    </rPh>
    <phoneticPr fontId="1"/>
  </si>
  <si>
    <t>３（33ａ＋３ｂ）は、3の倍数だから、</t>
    <rPh sb="13" eb="15">
      <t>バイスウ</t>
    </rPh>
    <phoneticPr fontId="1"/>
  </si>
  <si>
    <t>100ａ＋10ｂ＋ｃは、3の倍数です。</t>
    <rPh sb="14" eb="16">
      <t>バイスウ</t>
    </rPh>
    <phoneticPr fontId="1"/>
  </si>
  <si>
    <t>100ａ＋10ｂ＋ｃは、９の倍数です。</t>
    <rPh sb="14" eb="16">
      <t>バイスウ</t>
    </rPh>
    <phoneticPr fontId="1"/>
  </si>
  <si>
    <t>＋9×</t>
    <phoneticPr fontId="1"/>
  </si>
  <si>
    <t>は、４の倍数ですか？</t>
    <rPh sb="4" eb="6">
      <t>バイスウ</t>
    </rPh>
    <phoneticPr fontId="1"/>
  </si>
  <si>
    <t>下２けたの数が</t>
    <rPh sb="0" eb="1">
      <t>シモ</t>
    </rPh>
    <rPh sb="5" eb="6">
      <t>スウ</t>
    </rPh>
    <phoneticPr fontId="1"/>
  </si>
  <si>
    <t>10ｂ＋ｃ=0　ならば　4の倍数です。</t>
    <rPh sb="14" eb="16">
      <t>バイスウ</t>
    </rPh>
    <phoneticPr fontId="1"/>
  </si>
  <si>
    <t>だから、下２けたが 00　ならば　100ａ＋10ｂ＋ｃ　は　4の倍数です。</t>
    <phoneticPr fontId="1"/>
  </si>
  <si>
    <t>また、10ｂ＋ｃ が 4の倍数　ならば　100ａ＋10ｂ＋ｃ　は　4の倍数です。</t>
    <rPh sb="13" eb="15">
      <t>バイスウ</t>
    </rPh>
    <rPh sb="35" eb="37">
      <t>バイスウ</t>
    </rPh>
    <phoneticPr fontId="1"/>
  </si>
  <si>
    <t>2×(</t>
    <phoneticPr fontId="1"/>
  </si>
  <si>
    <t>は、５の倍数ですか？</t>
    <rPh sb="4" eb="6">
      <t>バイスウ</t>
    </rPh>
    <phoneticPr fontId="1"/>
  </si>
  <si>
    <t>一の位の数が</t>
    <rPh sb="0" eb="1">
      <t>イチ</t>
    </rPh>
    <rPh sb="2" eb="3">
      <t>クライ</t>
    </rPh>
    <rPh sb="4" eb="5">
      <t>スウ</t>
    </rPh>
    <phoneticPr fontId="1"/>
  </si>
  <si>
    <t>＝４×25ａ＋（10ｂ＋ｃ）</t>
    <phoneticPr fontId="1"/>
  </si>
  <si>
    <t>4×25ａは、4の倍数だから、</t>
    <rPh sb="9" eb="11">
      <t>バイスウ</t>
    </rPh>
    <phoneticPr fontId="1"/>
  </si>
  <si>
    <t>＝5×（20ａ＋2ｂ）＋ｃ</t>
    <phoneticPr fontId="1"/>
  </si>
  <si>
    <t>5×（20ａ＋2b)は、5の倍数だから、</t>
    <rPh sb="14" eb="16">
      <t>バイスウ</t>
    </rPh>
    <phoneticPr fontId="1"/>
  </si>
  <si>
    <t xml:space="preserve">ｃ＝0  ならば　100ａ＋10ｂ＋ｃ は5の倍数です。 </t>
    <rPh sb="23" eb="25">
      <t>バイスウ</t>
    </rPh>
    <phoneticPr fontId="1"/>
  </si>
  <si>
    <t>また、ｃが5の倍数ならば 100ａ＋10ｂ＋ｃ は5の倍数です。</t>
    <rPh sb="7" eb="9">
      <t>バイスウ</t>
    </rPh>
    <rPh sb="27" eb="29">
      <t>バイスウ</t>
    </rPh>
    <phoneticPr fontId="1"/>
  </si>
  <si>
    <t>　</t>
    <phoneticPr fontId="1"/>
  </si>
  <si>
    <t>は、6の倍数ですか？</t>
    <rPh sb="4" eb="6">
      <t>バイスウ</t>
    </rPh>
    <phoneticPr fontId="1"/>
  </si>
  <si>
    <t>6 は、2 と ３ の公倍数です。</t>
    <rPh sb="11" eb="14">
      <t>コウバイスウ</t>
    </rPh>
    <phoneticPr fontId="1"/>
  </si>
  <si>
    <t>その数は、6の倍数です。</t>
    <rPh sb="2" eb="3">
      <t>スウ</t>
    </rPh>
    <rPh sb="7" eb="9">
      <t>バイスウ</t>
    </rPh>
    <phoneticPr fontId="1"/>
  </si>
  <si>
    <t>の各位の数の和は</t>
    <rPh sb="1" eb="3">
      <t>カククライ</t>
    </rPh>
    <rPh sb="4" eb="5">
      <t>スウ</t>
    </rPh>
    <rPh sb="6" eb="7">
      <t>ワ</t>
    </rPh>
    <phoneticPr fontId="1"/>
  </si>
  <si>
    <t>で、これは</t>
    <phoneticPr fontId="1"/>
  </si>
  <si>
    <t>だから、</t>
    <phoneticPr fontId="1"/>
  </si>
  <si>
    <t>3の倍数（各位の数の和が3の倍数）でもある数ならば、</t>
    <rPh sb="2" eb="4">
      <t>バイスウ</t>
    </rPh>
    <rPh sb="5" eb="7">
      <t>カクイ</t>
    </rPh>
    <rPh sb="8" eb="9">
      <t>カズ</t>
    </rPh>
    <rPh sb="10" eb="11">
      <t>ワ</t>
    </rPh>
    <rPh sb="14" eb="16">
      <t>バイスウ</t>
    </rPh>
    <phoneticPr fontId="1"/>
  </si>
  <si>
    <t>は、8の倍数ですか？</t>
    <rPh sb="4" eb="6">
      <t>バイスウ</t>
    </rPh>
    <phoneticPr fontId="1"/>
  </si>
  <si>
    <t>下3けたの数が 000 だから、8の倍数です。</t>
    <rPh sb="0" eb="1">
      <t>シモ</t>
    </rPh>
    <rPh sb="5" eb="6">
      <t>スウ</t>
    </rPh>
    <rPh sb="18" eb="20">
      <t>バイスウ</t>
    </rPh>
    <phoneticPr fontId="1"/>
  </si>
  <si>
    <t>下3けたの数が8の倍数なので、8の倍数です。</t>
    <rPh sb="0" eb="1">
      <t>シモ</t>
    </rPh>
    <rPh sb="5" eb="6">
      <t>スウ</t>
    </rPh>
    <rPh sb="9" eb="11">
      <t>バイスウ</t>
    </rPh>
    <rPh sb="17" eb="19">
      <t>バイスウ</t>
    </rPh>
    <phoneticPr fontId="1"/>
  </si>
  <si>
    <t>下3けたの数が 000 でもなく、8の倍数でもないので、8の倍数ではありません。</t>
    <rPh sb="0" eb="1">
      <t>シモ</t>
    </rPh>
    <rPh sb="5" eb="6">
      <t>スウ</t>
    </rPh>
    <rPh sb="19" eb="21">
      <t>バイスウ</t>
    </rPh>
    <rPh sb="30" eb="32">
      <t>バイスウ</t>
    </rPh>
    <phoneticPr fontId="1"/>
  </si>
  <si>
    <t>４けたの正の整数で考えてみましょう。</t>
    <rPh sb="4" eb="5">
      <t>セイ</t>
    </rPh>
    <rPh sb="6" eb="8">
      <t>セイスウ</t>
    </rPh>
    <rPh sb="7" eb="8">
      <t>スウ</t>
    </rPh>
    <rPh sb="9" eb="10">
      <t>カンガ</t>
    </rPh>
    <phoneticPr fontId="1"/>
  </si>
  <si>
    <t>千の位の数をａ、百の位の数をｂ、十の位の数をｃ、一の位の数をｄとすると、</t>
    <rPh sb="0" eb="1">
      <t>セン</t>
    </rPh>
    <rPh sb="2" eb="3">
      <t>クライ</t>
    </rPh>
    <rPh sb="4" eb="5">
      <t>スウ</t>
    </rPh>
    <rPh sb="8" eb="9">
      <t>ヒャク</t>
    </rPh>
    <rPh sb="10" eb="11">
      <t>クライ</t>
    </rPh>
    <rPh sb="12" eb="13">
      <t>スウ</t>
    </rPh>
    <rPh sb="16" eb="17">
      <t>ジュウ</t>
    </rPh>
    <rPh sb="18" eb="19">
      <t>クライ</t>
    </rPh>
    <rPh sb="20" eb="21">
      <t>スウ</t>
    </rPh>
    <rPh sb="24" eb="25">
      <t>イチ</t>
    </rPh>
    <rPh sb="26" eb="27">
      <t>クライ</t>
    </rPh>
    <rPh sb="28" eb="29">
      <t>スウ</t>
    </rPh>
    <phoneticPr fontId="1"/>
  </si>
  <si>
    <t>1000ａ＋100ｂ＋10ｃ＋ｄ</t>
    <phoneticPr fontId="1"/>
  </si>
  <si>
    <t>＝８×125ａ＋（100ｂ＋10ｃ＋ｄ）</t>
    <phoneticPr fontId="1"/>
  </si>
  <si>
    <t>だから、100ｂ＋10ｃ＋ｄ=0 ならば、</t>
    <phoneticPr fontId="1"/>
  </si>
  <si>
    <t>1000ａ＋100ｂ＋10ｃ＋ｄ は8の倍数です。</t>
    <rPh sb="20" eb="22">
      <t>バイスウ</t>
    </rPh>
    <phoneticPr fontId="1"/>
  </si>
  <si>
    <t>また、100ｂ＋10ｃ＋ｄ が 8の倍数 ならば、</t>
    <rPh sb="18" eb="20">
      <t>バイスウ</t>
    </rPh>
    <phoneticPr fontId="1"/>
  </si>
  <si>
    <t>の下3桁の数</t>
    <rPh sb="1" eb="2">
      <t>シモ</t>
    </rPh>
    <rPh sb="3" eb="4">
      <t>ケタ</t>
    </rPh>
    <rPh sb="5" eb="6">
      <t>スウ</t>
    </rPh>
    <phoneticPr fontId="1"/>
  </si>
  <si>
    <t>は、11の倍数ですか？</t>
    <rPh sb="5" eb="7">
      <t>バイスウ</t>
    </rPh>
    <phoneticPr fontId="1"/>
  </si>
  <si>
    <t>＝1001ａ＋99ｂ＋11ｃ＋ｄ－ａ＋ｂーｃ</t>
    <phoneticPr fontId="1"/>
  </si>
  <si>
    <t>＝11×91ａ＋11×9ｂ＋11×c－ａ－ｃ＋ｂ＋ｄ</t>
    <phoneticPr fontId="1"/>
  </si>
  <si>
    <t>=11×（91ａ＋9ｂ＋ｃ）ー（ａ＋ｃ）＋（ｂ＋ｄ）</t>
    <phoneticPr fontId="1"/>
  </si>
  <si>
    <t>11×（91ａ＋9ｂ＋ｃ）は、11の倍数だから、</t>
    <rPh sb="18" eb="20">
      <t>バイスウ</t>
    </rPh>
    <phoneticPr fontId="1"/>
  </si>
  <si>
    <t>1000ａ＋100ｂ＋10ｃ＋ｄ は、11の倍数になります。</t>
    <rPh sb="22" eb="24">
      <t>バイスウ</t>
    </rPh>
    <phoneticPr fontId="1"/>
  </si>
  <si>
    <t>ａ＋ｃ と ｂ＋ｄ の差が 11の倍数ならば</t>
    <rPh sb="11" eb="12">
      <t>サ</t>
    </rPh>
    <rPh sb="17" eb="19">
      <t>バイスウ</t>
    </rPh>
    <phoneticPr fontId="1"/>
  </si>
  <si>
    <t>は、一の位から上の位に向かって、奇数番目の数の和と偶数番目の数の差が</t>
    <rPh sb="2" eb="3">
      <t>イチ</t>
    </rPh>
    <rPh sb="4" eb="5">
      <t>クライ</t>
    </rPh>
    <rPh sb="7" eb="8">
      <t>ウエ</t>
    </rPh>
    <rPh sb="9" eb="10">
      <t>クライ</t>
    </rPh>
    <rPh sb="11" eb="12">
      <t>ム</t>
    </rPh>
    <rPh sb="16" eb="20">
      <t>キスウバンメ</t>
    </rPh>
    <rPh sb="21" eb="22">
      <t>カズ</t>
    </rPh>
    <rPh sb="23" eb="24">
      <t>ワ</t>
    </rPh>
    <rPh sb="25" eb="29">
      <t>グウスウバンメ</t>
    </rPh>
    <rPh sb="30" eb="31">
      <t>カズ</t>
    </rPh>
    <rPh sb="32" eb="33">
      <t>サ</t>
    </rPh>
    <phoneticPr fontId="1"/>
  </si>
  <si>
    <t>11の倍数だから、11の倍数です。</t>
    <rPh sb="3" eb="5">
      <t>バイスウ</t>
    </rPh>
    <rPh sb="12" eb="14">
      <t>バイスウ</t>
    </rPh>
    <phoneticPr fontId="1"/>
  </si>
  <si>
    <t>11の倍数ではないので、11の倍数ではありません。</t>
    <rPh sb="3" eb="5">
      <t>バイスウ</t>
    </rPh>
    <rPh sb="15" eb="17">
      <t>バイスウ</t>
    </rPh>
    <phoneticPr fontId="1"/>
  </si>
  <si>
    <t>、百の位は</t>
    <rPh sb="1" eb="2">
      <t>ヒャク</t>
    </rPh>
    <rPh sb="3" eb="4">
      <t>クライ</t>
    </rPh>
    <phoneticPr fontId="1"/>
  </si>
  <si>
    <t>千の位は</t>
    <rPh sb="0" eb="1">
      <t>セン</t>
    </rPh>
    <rPh sb="2" eb="3">
      <t>クライ</t>
    </rPh>
    <phoneticPr fontId="1"/>
  </si>
  <si>
    <t>、十の位は</t>
    <rPh sb="1" eb="2">
      <t>ジュウ</t>
    </rPh>
    <rPh sb="3" eb="4">
      <t>クライ</t>
    </rPh>
    <phoneticPr fontId="1"/>
  </si>
  <si>
    <t>、一の位は</t>
    <rPh sb="1" eb="2">
      <t>イチ</t>
    </rPh>
    <rPh sb="3" eb="4">
      <t>クライ</t>
    </rPh>
    <phoneticPr fontId="1"/>
  </si>
  <si>
    <t>千の位と十の位の和は</t>
    <rPh sb="0" eb="1">
      <t>セン</t>
    </rPh>
    <rPh sb="2" eb="3">
      <t>クライ</t>
    </rPh>
    <rPh sb="4" eb="5">
      <t>ジュウ</t>
    </rPh>
    <rPh sb="6" eb="7">
      <t>クライ</t>
    </rPh>
    <rPh sb="8" eb="9">
      <t>ワ</t>
    </rPh>
    <phoneticPr fontId="1"/>
  </si>
  <si>
    <t>百の位と一の位の和は</t>
    <rPh sb="0" eb="1">
      <t>ヒャク</t>
    </rPh>
    <rPh sb="2" eb="3">
      <t>クライ</t>
    </rPh>
    <rPh sb="4" eb="5">
      <t>イチ</t>
    </rPh>
    <rPh sb="6" eb="7">
      <t>クライ</t>
    </rPh>
    <rPh sb="8" eb="9">
      <t>ワ</t>
    </rPh>
    <phoneticPr fontId="1"/>
  </si>
  <si>
    <t>千の位と十の位の和 と 百の位と一の位の和 の差は</t>
    <rPh sb="0" eb="1">
      <t>セン</t>
    </rPh>
    <rPh sb="2" eb="3">
      <t>クライ</t>
    </rPh>
    <rPh sb="4" eb="5">
      <t>ジュウ</t>
    </rPh>
    <rPh sb="6" eb="7">
      <t>クライ</t>
    </rPh>
    <rPh sb="8" eb="9">
      <t>ワ</t>
    </rPh>
    <rPh sb="23" eb="24">
      <t>サ</t>
    </rPh>
    <phoneticPr fontId="1"/>
  </si>
  <si>
    <t>中学2年数学「式の計算」</t>
    <rPh sb="0" eb="2">
      <t>チュウガク</t>
    </rPh>
    <rPh sb="3" eb="4">
      <t>ネン</t>
    </rPh>
    <rPh sb="4" eb="6">
      <t>スウガク</t>
    </rPh>
    <rPh sb="7" eb="8">
      <t>シキ</t>
    </rPh>
    <rPh sb="9" eb="11">
      <t>ケイサン</t>
    </rPh>
    <phoneticPr fontId="1"/>
  </si>
  <si>
    <t>倍数の見分け方</t>
    <rPh sb="0" eb="2">
      <t>バイスウ</t>
    </rPh>
    <rPh sb="3" eb="5">
      <t>ミワ</t>
    </rPh>
    <rPh sb="6" eb="7">
      <t>カタ</t>
    </rPh>
    <phoneticPr fontId="1"/>
  </si>
  <si>
    <t>倍数の見分け方を文字式を使うことで説明できることを知る。</t>
    <rPh sb="0" eb="2">
      <t>バイスウ</t>
    </rPh>
    <rPh sb="3" eb="5">
      <t>ミワ</t>
    </rPh>
    <rPh sb="6" eb="7">
      <t>カタ</t>
    </rPh>
    <rPh sb="8" eb="11">
      <t>モジシキ</t>
    </rPh>
    <rPh sb="12" eb="13">
      <t>ツカ</t>
    </rPh>
    <rPh sb="17" eb="19">
      <t>セツメイ</t>
    </rPh>
    <rPh sb="25" eb="26">
      <t>シ</t>
    </rPh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</si>
  <si>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</si>
  <si>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</si>
  <si>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t>「何の倍数ですか」シート</t>
    <rPh sb="1" eb="2">
      <t>ナン</t>
    </rPh>
    <rPh sb="3" eb="5">
      <t>バイスウ</t>
    </rPh>
    <phoneticPr fontId="1"/>
  </si>
  <si>
    <t>セルC3に、数を入力することで、2,3,4,5,6,8,9,11のどの倍数かを確かめられます。</t>
    <rPh sb="6" eb="7">
      <t>スウ</t>
    </rPh>
    <rPh sb="8" eb="10">
      <t>ニュウリョク</t>
    </rPh>
    <rPh sb="35" eb="37">
      <t>バイスウ</t>
    </rPh>
    <rPh sb="39" eb="40">
      <t>タシ</t>
    </rPh>
    <phoneticPr fontId="1"/>
  </si>
  <si>
    <t>２．</t>
    <phoneticPr fontId="1"/>
  </si>
  <si>
    <t>「2の倍数ですか」シート</t>
    <rPh sb="3" eb="5">
      <t>バイスウ</t>
    </rPh>
    <phoneticPr fontId="1"/>
  </si>
  <si>
    <t>「何の倍数ですか」シートで、入力した数が2の倍数であるかを説明します。</t>
    <rPh sb="1" eb="2">
      <t>ナン</t>
    </rPh>
    <rPh sb="3" eb="5">
      <t>バイスウ</t>
    </rPh>
    <rPh sb="14" eb="16">
      <t>ニュウリョク</t>
    </rPh>
    <rPh sb="18" eb="19">
      <t>スウ</t>
    </rPh>
    <rPh sb="22" eb="24">
      <t>バイスウ</t>
    </rPh>
    <rPh sb="29" eb="31">
      <t>セツメイ</t>
    </rPh>
    <phoneticPr fontId="1"/>
  </si>
  <si>
    <t>3けたの整数の場合の説明です。</t>
    <rPh sb="4" eb="6">
      <t>セイスウ</t>
    </rPh>
    <rPh sb="7" eb="9">
      <t>バアイ</t>
    </rPh>
    <rPh sb="10" eb="12">
      <t>セツメイ</t>
    </rPh>
    <phoneticPr fontId="1"/>
  </si>
  <si>
    <t>３．</t>
    <phoneticPr fontId="1"/>
  </si>
  <si>
    <t>「３の倍数ですか」シート</t>
    <rPh sb="3" eb="5">
      <t>バイスウ</t>
    </rPh>
    <phoneticPr fontId="1"/>
  </si>
  <si>
    <t>「何の倍数ですか」シートで、入力した数が３の倍数であるかを説明します。</t>
    <rPh sb="1" eb="2">
      <t>ナン</t>
    </rPh>
    <rPh sb="3" eb="5">
      <t>バイスウ</t>
    </rPh>
    <rPh sb="14" eb="16">
      <t>ニュウリョク</t>
    </rPh>
    <rPh sb="18" eb="19">
      <t>スウ</t>
    </rPh>
    <rPh sb="22" eb="24">
      <t>バイスウ</t>
    </rPh>
    <rPh sb="29" eb="31">
      <t>セツメイ</t>
    </rPh>
    <phoneticPr fontId="1"/>
  </si>
  <si>
    <t>４．</t>
    <phoneticPr fontId="1"/>
  </si>
  <si>
    <t>「４の倍数ですか」シート</t>
    <rPh sb="3" eb="5">
      <t>バイスウ</t>
    </rPh>
    <phoneticPr fontId="1"/>
  </si>
  <si>
    <t>「何の倍数ですか」シートで、入力した数が４の倍数であるかを説明します。</t>
    <rPh sb="1" eb="2">
      <t>ナン</t>
    </rPh>
    <rPh sb="3" eb="5">
      <t>バイスウ</t>
    </rPh>
    <rPh sb="14" eb="16">
      <t>ニュウリョク</t>
    </rPh>
    <rPh sb="18" eb="19">
      <t>スウ</t>
    </rPh>
    <rPh sb="22" eb="24">
      <t>バイスウ</t>
    </rPh>
    <rPh sb="29" eb="31">
      <t>セツメイ</t>
    </rPh>
    <phoneticPr fontId="1"/>
  </si>
  <si>
    <t>５．</t>
    <phoneticPr fontId="1"/>
  </si>
  <si>
    <t>「5の倍数ですか」シート</t>
    <rPh sb="3" eb="5">
      <t>バイスウ</t>
    </rPh>
    <phoneticPr fontId="1"/>
  </si>
  <si>
    <t>「何の倍数ですか」シートで、入力した数が５の倍数であるかを説明します。</t>
    <rPh sb="1" eb="2">
      <t>ナン</t>
    </rPh>
    <rPh sb="3" eb="5">
      <t>バイスウ</t>
    </rPh>
    <rPh sb="14" eb="16">
      <t>ニュウリョク</t>
    </rPh>
    <rPh sb="18" eb="19">
      <t>スウ</t>
    </rPh>
    <rPh sb="22" eb="24">
      <t>バイスウ</t>
    </rPh>
    <rPh sb="29" eb="31">
      <t>セツメイ</t>
    </rPh>
    <phoneticPr fontId="1"/>
  </si>
  <si>
    <t>６．</t>
    <phoneticPr fontId="1"/>
  </si>
  <si>
    <t>「６の倍数ですか」シート</t>
    <rPh sb="3" eb="5">
      <t>バイスウ</t>
    </rPh>
    <phoneticPr fontId="1"/>
  </si>
  <si>
    <t>７．</t>
    <phoneticPr fontId="1"/>
  </si>
  <si>
    <t>「８の倍数ですか」シート</t>
    <rPh sb="3" eb="5">
      <t>バイスウ</t>
    </rPh>
    <phoneticPr fontId="1"/>
  </si>
  <si>
    <t>「何の倍数ですか」シートで、入力した数が８の倍数であるかを説明します。</t>
    <rPh sb="1" eb="2">
      <t>ナン</t>
    </rPh>
    <rPh sb="3" eb="5">
      <t>バイスウ</t>
    </rPh>
    <rPh sb="14" eb="16">
      <t>ニュウリョク</t>
    </rPh>
    <rPh sb="18" eb="19">
      <t>スウ</t>
    </rPh>
    <rPh sb="22" eb="24">
      <t>バイスウ</t>
    </rPh>
    <rPh sb="29" eb="31">
      <t>セツメイ</t>
    </rPh>
    <phoneticPr fontId="1"/>
  </si>
  <si>
    <t>４けたの整数の場合の説明です。</t>
    <rPh sb="4" eb="6">
      <t>セイスウ</t>
    </rPh>
    <rPh sb="7" eb="9">
      <t>バアイ</t>
    </rPh>
    <rPh sb="10" eb="12">
      <t>セツメイ</t>
    </rPh>
    <phoneticPr fontId="1"/>
  </si>
  <si>
    <t>８．</t>
    <phoneticPr fontId="1"/>
  </si>
  <si>
    <t>「９の倍数ですか」シート</t>
    <rPh sb="3" eb="5">
      <t>バイスウ</t>
    </rPh>
    <phoneticPr fontId="1"/>
  </si>
  <si>
    <t>３けたの整数の場合の説明です。</t>
    <rPh sb="4" eb="6">
      <t>セイスウ</t>
    </rPh>
    <rPh sb="7" eb="9">
      <t>バアイ</t>
    </rPh>
    <rPh sb="10" eb="12">
      <t>セツメイ</t>
    </rPh>
    <phoneticPr fontId="1"/>
  </si>
  <si>
    <t>「11の倍数ですか」シート</t>
    <rPh sb="4" eb="6">
      <t>バイスウ</t>
    </rPh>
    <phoneticPr fontId="1"/>
  </si>
  <si>
    <t>「何の倍数ですか」シートで、入力した数が11の倍数であるかを説明します。</t>
    <rPh sb="1" eb="2">
      <t>ナン</t>
    </rPh>
    <rPh sb="3" eb="5">
      <t>バイスウ</t>
    </rPh>
    <rPh sb="14" eb="16">
      <t>ニュウリョク</t>
    </rPh>
    <rPh sb="18" eb="19">
      <t>スウ</t>
    </rPh>
    <rPh sb="23" eb="25">
      <t>バイスウ</t>
    </rPh>
    <rPh sb="30" eb="32">
      <t>セツメイ</t>
    </rPh>
    <phoneticPr fontId="1"/>
  </si>
  <si>
    <t>【注意】</t>
    <rPh sb="1" eb="3">
      <t>チュウイ</t>
    </rPh>
    <phoneticPr fontId="1"/>
  </si>
  <si>
    <t>「何の倍数ですか」シート以外の各シートのセルA1に数を入力すると、そのシートでの確かめができます。</t>
    <rPh sb="12" eb="14">
      <t>イガイ</t>
    </rPh>
    <rPh sb="15" eb="16">
      <t>カク</t>
    </rPh>
    <rPh sb="25" eb="26">
      <t>スウ</t>
    </rPh>
    <rPh sb="27" eb="29">
      <t>ニュウリョク</t>
    </rPh>
    <rPh sb="40" eb="41">
      <t>タシ</t>
    </rPh>
    <phoneticPr fontId="1"/>
  </si>
  <si>
    <t>その場合、他のシートとの連携は切れることを知ったうえでご利用ください。</t>
    <rPh sb="2" eb="4">
      <t>バアイ</t>
    </rPh>
    <rPh sb="5" eb="6">
      <t>タ</t>
    </rPh>
    <rPh sb="12" eb="14">
      <t>レンケイ</t>
    </rPh>
    <rPh sb="15" eb="16">
      <t>キ</t>
    </rPh>
    <rPh sb="21" eb="22">
      <t>シ</t>
    </rPh>
    <rPh sb="28" eb="30">
      <t>リヨウ</t>
    </rPh>
    <phoneticPr fontId="1"/>
  </si>
  <si>
    <t>倍数かどうかは、除算の結果、あまりがあるかどうかで判定しています。</t>
    <rPh sb="0" eb="2">
      <t>バイスウ</t>
    </rPh>
    <rPh sb="8" eb="10">
      <t>ジョザン</t>
    </rPh>
    <rPh sb="11" eb="13">
      <t>ケッカ</t>
    </rPh>
    <rPh sb="25" eb="27">
      <t>ハンテイ</t>
    </rPh>
    <phoneticPr fontId="1"/>
  </si>
  <si>
    <t>8×</t>
    <phoneticPr fontId="1"/>
  </si>
  <si>
    <t>８×</t>
    <phoneticPr fontId="1"/>
  </si>
  <si>
    <t>8×（</t>
    <phoneticPr fontId="1"/>
  </si>
  <si>
    <t>1000×</t>
    <phoneticPr fontId="1"/>
  </si>
  <si>
    <t>10×</t>
    <phoneticPr fontId="1"/>
  </si>
  <si>
    <t>1001×</t>
    <phoneticPr fontId="1"/>
  </si>
  <si>
    <t>11×</t>
    <phoneticPr fontId="1"/>
  </si>
  <si>
    <t>ー</t>
    <phoneticPr fontId="1"/>
  </si>
  <si>
    <t>－</t>
    <phoneticPr fontId="1"/>
  </si>
  <si>
    <t>11×91×</t>
    <phoneticPr fontId="1"/>
  </si>
  <si>
    <t>11×9×</t>
    <phoneticPr fontId="1"/>
  </si>
  <si>
    <t>11×(91×</t>
    <phoneticPr fontId="1"/>
  </si>
  <si>
    <t>ー(</t>
    <phoneticPr fontId="1"/>
  </si>
  <si>
    <t>「何の倍数ですか」シートで、入力した数が８の倍数であるかを見分け方で確認します。</t>
    <rPh sb="1" eb="2">
      <t>ナン</t>
    </rPh>
    <rPh sb="3" eb="5">
      <t>バイスウ</t>
    </rPh>
    <rPh sb="14" eb="16">
      <t>ニュウリョク</t>
    </rPh>
    <rPh sb="18" eb="19">
      <t>スウ</t>
    </rPh>
    <rPh sb="22" eb="24">
      <t>バイスウ</t>
    </rPh>
    <rPh sb="29" eb="31">
      <t>ミワ</t>
    </rPh>
    <rPh sb="32" eb="33">
      <t>カタ</t>
    </rPh>
    <rPh sb="34" eb="36">
      <t>カクニン</t>
    </rPh>
    <phoneticPr fontId="1"/>
  </si>
  <si>
    <t>９．</t>
    <phoneticPr fontId="1"/>
  </si>
  <si>
    <t>10．</t>
    <phoneticPr fontId="1"/>
  </si>
  <si>
    <t>「８の倍数ですか(2)」シート</t>
    <rPh sb="3" eb="5">
      <t>バイスウ</t>
    </rPh>
    <phoneticPr fontId="1"/>
  </si>
  <si>
    <t>「11の倍数ですか(2)」シート</t>
    <rPh sb="4" eb="6">
      <t>バイスウ</t>
    </rPh>
    <phoneticPr fontId="1"/>
  </si>
  <si>
    <t>「何の倍数ですか」シートで、入力した数が11の倍数であるかを見分け方で確認します。</t>
    <rPh sb="1" eb="2">
      <t>ナン</t>
    </rPh>
    <rPh sb="3" eb="5">
      <t>バイスウ</t>
    </rPh>
    <rPh sb="14" eb="16">
      <t>ニュウリョク</t>
    </rPh>
    <rPh sb="18" eb="19">
      <t>スウ</t>
    </rPh>
    <rPh sb="23" eb="25">
      <t>バイスウ</t>
    </rPh>
    <phoneticPr fontId="1"/>
  </si>
  <si>
    <t>2(50ａ＋5ｂ)は2の倍数なので、</t>
    <rPh sb="12" eb="14">
      <t>バイスウ</t>
    </rPh>
    <phoneticPr fontId="1"/>
  </si>
  <si>
    <t>一の位のｃが2の倍数なら、100a＋10b＋ｃは2の倍数です。</t>
    <rPh sb="0" eb="1">
      <t>イチ</t>
    </rPh>
    <rPh sb="2" eb="3">
      <t>クライ</t>
    </rPh>
    <rPh sb="8" eb="10">
      <t>バイスウ</t>
    </rPh>
    <rPh sb="26" eb="28">
      <t>バイスウ</t>
    </rPh>
    <phoneticPr fontId="1"/>
  </si>
  <si>
    <t>2の倍数でなく、各位の数の和が3の倍数でもないので、6の倍数ではありません。</t>
    <rPh sb="2" eb="4">
      <t>バイスウ</t>
    </rPh>
    <rPh sb="8" eb="14">
      <t>カククライノスウノワ</t>
    </rPh>
    <rPh sb="17" eb="19">
      <t>バイスウ</t>
    </rPh>
    <rPh sb="28" eb="30">
      <t>バイスウ</t>
    </rPh>
    <phoneticPr fontId="1"/>
  </si>
  <si>
    <t>だから、2の倍数であり、</t>
    <rPh sb="6" eb="8">
      <t>バイスウ</t>
    </rPh>
    <phoneticPr fontId="1"/>
  </si>
  <si>
    <t>2の倍数ですが、各位の数の和が3の倍数ではないので、6の倍数ではありません。</t>
    <rPh sb="2" eb="4">
      <t>バイスウ</t>
    </rPh>
    <rPh sb="8" eb="14">
      <t>カククライノスウノワ</t>
    </rPh>
    <rPh sb="17" eb="19">
      <t>バイスウ</t>
    </rPh>
    <rPh sb="28" eb="30">
      <t>バイスウ</t>
    </rPh>
    <phoneticPr fontId="1"/>
  </si>
  <si>
    <t>各位の数の和は3の倍数ですが、2の倍数ではないので、6の倍数ではありません。</t>
    <rPh sb="0" eb="6">
      <t>カククライノスウノワ</t>
    </rPh>
    <rPh sb="9" eb="11">
      <t>バイスウ</t>
    </rPh>
    <rPh sb="17" eb="19">
      <t>バイスウ</t>
    </rPh>
    <rPh sb="28" eb="30">
      <t>バイスウ</t>
    </rPh>
    <phoneticPr fontId="1"/>
  </si>
  <si>
    <t>2の倍数であり、各位の数の和が3の倍数なので、6の倍数です。</t>
    <rPh sb="2" eb="4">
      <t>バイスウ</t>
    </rPh>
    <rPh sb="8" eb="14">
      <t>カククライノスウノワ</t>
    </rPh>
    <rPh sb="17" eb="19">
      <t>バイスウ</t>
    </rPh>
    <rPh sb="25" eb="27">
      <t>バイスウ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</si>
</sst>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24"/>
      <color theme="1"/>
      <name val="Yu Gothic"/>
      <family val="2"/>
      <scheme val="minor"/>
    </font>
    <font>
      <b/>
      <sz val="2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6"/>
      <color rgb="FFFF0000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  <font>
      <sz val="11"/>
      <color rgb="FFFF0000"/>
      <name val="Yu Gothic"/>
      <family val="3"/>
      <charset val="128"/>
      <scheme val="minor"/>
    </font>
    <font>
      <sz val="24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0" borderId="2" xfId="0" applyFont="1" applyBorder="1"/>
    <xf numFmtId="0" fontId="2" fillId="0" borderId="3" xfId="0" applyFont="1" applyBorder="1"/>
    <xf numFmtId="0" fontId="5" fillId="0" borderId="0" xfId="0" applyFont="1"/>
    <xf numFmtId="0" fontId="6" fillId="0" borderId="0" xfId="0" applyFont="1"/>
    <xf numFmtId="0" fontId="2" fillId="0" borderId="0" xfId="0" quotePrefix="1" applyFont="1"/>
    <xf numFmtId="0" fontId="5" fillId="0" borderId="0" xfId="0" quotePrefix="1" applyFont="1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0" fillId="0" borderId="0" xfId="0" quotePrefix="1"/>
    <xf numFmtId="0" fontId="10" fillId="0" borderId="0" xfId="0" applyFont="1"/>
    <xf numFmtId="0" fontId="11" fillId="0" borderId="0" xfId="0" applyFont="1"/>
    <xf numFmtId="0" fontId="5" fillId="0" borderId="0" xfId="0" quotePrefix="1" applyFont="1" applyAlignment="1">
      <alignment horizontal="right"/>
    </xf>
    <xf numFmtId="0" fontId="12" fillId="0" borderId="0" xfId="0" applyFont="1"/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quotePrefix="1" applyFont="1"/>
  </cellXfs>
  <cellStyles count="1">
    <cellStyle name="標準" xfId="0" builtinId="0"/>
  </cellStyles>
  <dxfs count="2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72DBC-9422-4A93-86CC-B4D8CBDC5EB9}">
  <dimension ref="A1:D52"/>
  <sheetViews>
    <sheetView tabSelected="1" workbookViewId="0">
      <selection activeCell="Q9" sqref="Q9"/>
    </sheetView>
  </sheetViews>
  <sheetFormatPr defaultRowHeight="18"/>
  <cols>
    <col min="1" max="2" width="2.58203125" customWidth="1"/>
    <col min="3" max="3" width="4.58203125" customWidth="1"/>
  </cols>
  <sheetData>
    <row r="1" spans="1:4">
      <c r="A1" t="s">
        <v>89</v>
      </c>
    </row>
    <row r="2" spans="1:4">
      <c r="B2" s="11" t="s">
        <v>90</v>
      </c>
    </row>
    <row r="3" spans="1:4">
      <c r="C3" t="s">
        <v>91</v>
      </c>
    </row>
    <row r="5" spans="1:4">
      <c r="B5" t="s">
        <v>92</v>
      </c>
    </row>
    <row r="6" spans="1:4">
      <c r="C6" s="19" t="s">
        <v>93</v>
      </c>
      <c r="D6" s="11" t="s">
        <v>94</v>
      </c>
    </row>
    <row r="7" spans="1:4">
      <c r="D7" t="s">
        <v>95</v>
      </c>
    </row>
    <row r="8" spans="1:4">
      <c r="D8" s="20" t="s">
        <v>123</v>
      </c>
    </row>
    <row r="10" spans="1:4">
      <c r="C10" s="19" t="s">
        <v>96</v>
      </c>
      <c r="D10" s="11" t="s">
        <v>97</v>
      </c>
    </row>
    <row r="11" spans="1:4">
      <c r="D11" t="s">
        <v>98</v>
      </c>
    </row>
    <row r="12" spans="1:4">
      <c r="D12" t="s">
        <v>99</v>
      </c>
    </row>
    <row r="14" spans="1:4">
      <c r="C14" s="19" t="s">
        <v>100</v>
      </c>
      <c r="D14" s="11" t="s">
        <v>101</v>
      </c>
    </row>
    <row r="15" spans="1:4">
      <c r="D15" t="s">
        <v>102</v>
      </c>
    </row>
    <row r="16" spans="1:4">
      <c r="D16" t="s">
        <v>99</v>
      </c>
    </row>
    <row r="18" spans="3:4">
      <c r="C18" s="19" t="s">
        <v>103</v>
      </c>
      <c r="D18" s="11" t="s">
        <v>104</v>
      </c>
    </row>
    <row r="19" spans="3:4">
      <c r="D19" t="s">
        <v>105</v>
      </c>
    </row>
    <row r="20" spans="3:4">
      <c r="D20" t="s">
        <v>99</v>
      </c>
    </row>
    <row r="22" spans="3:4">
      <c r="C22" s="19" t="s">
        <v>106</v>
      </c>
      <c r="D22" s="11" t="s">
        <v>107</v>
      </c>
    </row>
    <row r="23" spans="3:4">
      <c r="D23" t="s">
        <v>108</v>
      </c>
    </row>
    <row r="24" spans="3:4">
      <c r="D24" t="s">
        <v>99</v>
      </c>
    </row>
    <row r="26" spans="3:4">
      <c r="C26" s="19" t="s">
        <v>109</v>
      </c>
      <c r="D26" s="11" t="s">
        <v>110</v>
      </c>
    </row>
    <row r="27" spans="3:4">
      <c r="D27" t="s">
        <v>108</v>
      </c>
    </row>
    <row r="28" spans="3:4">
      <c r="D28" t="s">
        <v>99</v>
      </c>
    </row>
    <row r="30" spans="3:4">
      <c r="C30" s="19" t="s">
        <v>111</v>
      </c>
      <c r="D30" s="11" t="s">
        <v>112</v>
      </c>
    </row>
    <row r="31" spans="3:4">
      <c r="D31" t="s">
        <v>113</v>
      </c>
    </row>
    <row r="32" spans="3:4">
      <c r="D32" t="s">
        <v>114</v>
      </c>
    </row>
    <row r="34" spans="3:4">
      <c r="C34" s="19" t="s">
        <v>115</v>
      </c>
      <c r="D34" s="11" t="s">
        <v>140</v>
      </c>
    </row>
    <row r="35" spans="3:4">
      <c r="D35" t="s">
        <v>137</v>
      </c>
    </row>
    <row r="36" spans="3:4">
      <c r="D36" t="s">
        <v>114</v>
      </c>
    </row>
    <row r="38" spans="3:4">
      <c r="C38" s="19" t="s">
        <v>138</v>
      </c>
      <c r="D38" s="11" t="s">
        <v>116</v>
      </c>
    </row>
    <row r="39" spans="3:4">
      <c r="D39" t="s">
        <v>113</v>
      </c>
    </row>
    <row r="40" spans="3:4">
      <c r="D40" t="s">
        <v>117</v>
      </c>
    </row>
    <row r="42" spans="3:4">
      <c r="C42" s="19" t="s">
        <v>139</v>
      </c>
      <c r="D42" s="11" t="s">
        <v>118</v>
      </c>
    </row>
    <row r="43" spans="3:4">
      <c r="D43" t="s">
        <v>119</v>
      </c>
    </row>
    <row r="44" spans="3:4">
      <c r="D44" t="s">
        <v>114</v>
      </c>
    </row>
    <row r="46" spans="3:4">
      <c r="C46" s="19" t="s">
        <v>139</v>
      </c>
      <c r="D46" s="11" t="s">
        <v>141</v>
      </c>
    </row>
    <row r="47" spans="3:4">
      <c r="D47" t="s">
        <v>142</v>
      </c>
    </row>
    <row r="48" spans="3:4">
      <c r="D48" t="s">
        <v>114</v>
      </c>
    </row>
    <row r="50" spans="3:4">
      <c r="C50" s="20" t="s">
        <v>120</v>
      </c>
      <c r="D50" s="21"/>
    </row>
    <row r="51" spans="3:4">
      <c r="C51" s="21"/>
      <c r="D51" s="21" t="s">
        <v>121</v>
      </c>
    </row>
    <row r="52" spans="3:4">
      <c r="C52" s="21"/>
      <c r="D52" s="21" t="s">
        <v>122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0606A-1DBC-4481-81C0-D72C3A11E7D0}">
  <dimension ref="A1:T15"/>
  <sheetViews>
    <sheetView workbookViewId="0"/>
  </sheetViews>
  <sheetFormatPr defaultRowHeight="18"/>
  <cols>
    <col min="1" max="1" width="10.83203125" bestFit="1" customWidth="1"/>
    <col min="2" max="2" width="0" hidden="1" customWidth="1"/>
    <col min="3" max="3" width="7.5" bestFit="1" customWidth="1"/>
    <col min="4" max="4" width="38.08203125" bestFit="1" customWidth="1"/>
    <col min="5" max="5" width="31.08203125" bestFit="1" customWidth="1"/>
    <col min="6" max="6" width="12.33203125" bestFit="1" customWidth="1"/>
    <col min="8" max="8" width="6" bestFit="1" customWidth="1"/>
    <col min="9" max="9" width="4.1640625" bestFit="1" customWidth="1"/>
    <col min="10" max="10" width="15.9140625" bestFit="1" customWidth="1"/>
    <col min="11" max="11" width="3" bestFit="1" customWidth="1"/>
    <col min="12" max="12" width="4.6640625" customWidth="1"/>
    <col min="13" max="13" width="5.5" customWidth="1"/>
    <col min="14" max="14" width="3" bestFit="1" customWidth="1"/>
    <col min="15" max="15" width="4.5" bestFit="1" customWidth="1"/>
    <col min="16" max="16" width="3" bestFit="1" customWidth="1"/>
    <col min="17" max="17" width="4.1640625" bestFit="1" customWidth="1"/>
    <col min="18" max="18" width="3" bestFit="1" customWidth="1"/>
    <col min="19" max="19" width="4.1640625" bestFit="1" customWidth="1"/>
    <col min="20" max="20" width="3" bestFit="1" customWidth="1"/>
  </cols>
  <sheetData>
    <row r="1" spans="1:20" ht="39">
      <c r="A1" s="2">
        <f>IF(何の倍数ですか!$C$3="","",何の倍数ですか!$C$3)</f>
        <v>345</v>
      </c>
      <c r="C1" s="2" t="s">
        <v>28</v>
      </c>
    </row>
    <row r="3" spans="1:20" ht="26.5">
      <c r="B3">
        <f>MOD($A$1,3)</f>
        <v>0</v>
      </c>
      <c r="C3" s="7">
        <f>IF($A$1="","",$A$1)</f>
        <v>345</v>
      </c>
      <c r="D3" s="7" t="s">
        <v>29</v>
      </c>
      <c r="E3" s="7" t="str">
        <f>IF($B$3=0,"だから、９の倍数です。","ではないので、９の倍数ではありません。")</f>
        <v>だから、９の倍数です。</v>
      </c>
      <c r="F3" s="1"/>
      <c r="G3" s="1"/>
    </row>
    <row r="5" spans="1:20" ht="26.5">
      <c r="C5" s="1" t="s">
        <v>8</v>
      </c>
    </row>
    <row r="6" spans="1:20" ht="26.5">
      <c r="D6" s="1" t="s">
        <v>17</v>
      </c>
      <c r="H6" s="7">
        <f>A1</f>
        <v>345</v>
      </c>
      <c r="I6" s="10" t="s">
        <v>19</v>
      </c>
      <c r="J6" s="13" t="s">
        <v>24</v>
      </c>
      <c r="K6" s="7">
        <f>INT(H6/100)</f>
        <v>3</v>
      </c>
      <c r="L6" s="26" t="str">
        <f>IF(N6="","","＋10×")</f>
        <v>＋10×</v>
      </c>
      <c r="M6" s="26"/>
      <c r="N6" s="7">
        <f>IF(INT((H6-K6*100)/10)=0,"",INT((H6-K6*100)/10))</f>
        <v>4</v>
      </c>
      <c r="O6" s="7" t="str">
        <f>IF(P6="","","＋")</f>
        <v>＋</v>
      </c>
      <c r="P6" s="7">
        <f>IF(H6-K6*100-N6*10=0,"",H6-K6*100-N6*10)</f>
        <v>5</v>
      </c>
      <c r="Q6" s="7"/>
      <c r="R6" s="7"/>
      <c r="S6" s="7"/>
      <c r="T6" s="7"/>
    </row>
    <row r="7" spans="1:20" ht="26.5">
      <c r="D7" s="1" t="s">
        <v>9</v>
      </c>
      <c r="H7" s="7"/>
      <c r="I7" s="7" t="s">
        <v>16</v>
      </c>
      <c r="J7" s="13" t="s">
        <v>25</v>
      </c>
      <c r="K7" s="7">
        <f>K6</f>
        <v>3</v>
      </c>
      <c r="L7" s="25" t="str">
        <f>IF(L6="","","＋9×")</f>
        <v>＋9×</v>
      </c>
      <c r="M7" s="25"/>
      <c r="N7" s="7">
        <f>IF(N6="","",N6)</f>
        <v>4</v>
      </c>
      <c r="O7" s="15" t="s">
        <v>18</v>
      </c>
      <c r="P7" s="7">
        <f>K7</f>
        <v>3</v>
      </c>
      <c r="Q7" s="10" t="str">
        <f>IF(N6="","","＋")</f>
        <v>＋</v>
      </c>
      <c r="R7" s="7">
        <f>IF(N6="","",N7)</f>
        <v>4</v>
      </c>
      <c r="S7" s="10" t="str">
        <f>IF(O6="","","＋")</f>
        <v>＋</v>
      </c>
      <c r="T7" s="7">
        <f>IF(P6="","",P6)</f>
        <v>5</v>
      </c>
    </row>
    <row r="8" spans="1:20" ht="26.5">
      <c r="D8" s="1" t="s">
        <v>12</v>
      </c>
      <c r="H8" s="7"/>
      <c r="I8" s="10" t="s">
        <v>19</v>
      </c>
      <c r="J8" s="7" t="str">
        <f>"9×（11×"&amp;K7</f>
        <v>9×（11×3</v>
      </c>
      <c r="K8" s="16" t="str">
        <f>IF(L7="","）","＋"&amp;N7&amp;")")</f>
        <v>＋4)</v>
      </c>
      <c r="L8" s="7"/>
      <c r="M8" s="7" t="str">
        <f>"＋("</f>
        <v>＋(</v>
      </c>
      <c r="N8" s="7">
        <f>P7</f>
        <v>3</v>
      </c>
      <c r="O8" s="7" t="str">
        <f>IF(Q7="","",Q7)</f>
        <v>＋</v>
      </c>
      <c r="P8" s="7">
        <f>IF(R7="","",R7)</f>
        <v>4</v>
      </c>
      <c r="Q8" s="7" t="str">
        <f>IF(S7="","",S7)</f>
        <v>＋</v>
      </c>
      <c r="R8" s="7">
        <f>IF(T7="","",T7)</f>
        <v>5</v>
      </c>
      <c r="S8" s="7" t="s">
        <v>26</v>
      </c>
    </row>
    <row r="9" spans="1:20" ht="26.5">
      <c r="D9" s="1" t="s">
        <v>10</v>
      </c>
      <c r="E9" s="1" t="s">
        <v>11</v>
      </c>
      <c r="H9" s="7"/>
      <c r="I9" s="10" t="s">
        <v>19</v>
      </c>
      <c r="J9" s="7" t="str">
        <f t="shared" ref="J9:K10" si="0">J8</f>
        <v>9×（11×3</v>
      </c>
      <c r="K9" s="7" t="str">
        <f t="shared" si="0"/>
        <v>＋4)</v>
      </c>
      <c r="L9" s="7"/>
      <c r="M9" s="10" t="s">
        <v>21</v>
      </c>
      <c r="N9" s="25">
        <f>N8+P8+R8</f>
        <v>12</v>
      </c>
      <c r="O9" s="25"/>
    </row>
    <row r="10" spans="1:20" ht="26.5">
      <c r="D10" s="1" t="s">
        <v>10</v>
      </c>
      <c r="H10" s="7"/>
      <c r="I10" s="10" t="s">
        <v>19</v>
      </c>
      <c r="J10" s="7" t="str">
        <f t="shared" si="0"/>
        <v>9×（11×3</v>
      </c>
      <c r="K10" s="7" t="str">
        <f t="shared" si="0"/>
        <v>＋4)</v>
      </c>
      <c r="L10" s="7"/>
      <c r="M10" s="26" t="s">
        <v>37</v>
      </c>
      <c r="N10" s="26"/>
      <c r="O10" s="16">
        <f>INT(N9/9)</f>
        <v>1</v>
      </c>
      <c r="P10" s="7" t="str">
        <f>IF(Q10="","","＋")</f>
        <v/>
      </c>
      <c r="Q10" s="7" t="str">
        <f>IF(MOD(N9,3)=0,"",MOD(N9,3))</f>
        <v/>
      </c>
    </row>
    <row r="11" spans="1:20" ht="26.5">
      <c r="D11" s="9" t="s">
        <v>22</v>
      </c>
      <c r="H11" s="7"/>
      <c r="I11" s="10" t="s">
        <v>19</v>
      </c>
      <c r="J11" s="7" t="str">
        <f>J10</f>
        <v>9×（11×3</v>
      </c>
      <c r="K11" s="7" t="str">
        <f>IF(L7="","）","＋"&amp;N7&amp;"＋")</f>
        <v>＋4＋</v>
      </c>
      <c r="L11" s="7"/>
      <c r="M11" s="10" t="str">
        <f>O10&amp;"）"</f>
        <v>1）</v>
      </c>
      <c r="N11" s="7" t="str">
        <f>P10</f>
        <v/>
      </c>
      <c r="O11" s="7" t="str">
        <f>Q10</f>
        <v/>
      </c>
    </row>
    <row r="12" spans="1:20" ht="26.5">
      <c r="D12" s="9" t="s">
        <v>30</v>
      </c>
      <c r="I12" s="7"/>
      <c r="J12" s="7"/>
      <c r="K12" s="7"/>
      <c r="L12" s="7"/>
      <c r="M12" s="7"/>
      <c r="N12" s="7"/>
      <c r="O12" s="7"/>
      <c r="P12" s="12" t="str">
        <f>IF(Q10="","9の倍数","9の倍数ではない")</f>
        <v>9の倍数</v>
      </c>
    </row>
    <row r="13" spans="1:20" ht="26.5">
      <c r="D13" s="1" t="s">
        <v>31</v>
      </c>
    </row>
    <row r="14" spans="1:20" ht="26.5">
      <c r="D14" s="8" t="s">
        <v>32</v>
      </c>
    </row>
    <row r="15" spans="1:20" ht="26.5">
      <c r="D15" s="1" t="s">
        <v>36</v>
      </c>
    </row>
  </sheetData>
  <mergeCells count="4">
    <mergeCell ref="N9:O9"/>
    <mergeCell ref="L6:M6"/>
    <mergeCell ref="L7:M7"/>
    <mergeCell ref="M10:N10"/>
  </mergeCells>
  <phoneticPr fontId="1"/>
  <conditionalFormatting sqref="N11:O11">
    <cfRule type="expression" dxfId="1" priority="1">
      <formula>$Q$10&lt;&gt;""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7B4EF-8553-4984-A6C5-38BA0B6C9617}">
  <dimension ref="A1:AH18"/>
  <sheetViews>
    <sheetView workbookViewId="0"/>
  </sheetViews>
  <sheetFormatPr defaultRowHeight="26.5"/>
  <cols>
    <col min="1" max="1" width="10.83203125" bestFit="1" customWidth="1"/>
    <col min="2" max="2" width="0" hidden="1" customWidth="1"/>
    <col min="17" max="17" width="7.5" bestFit="1" customWidth="1"/>
    <col min="18" max="18" width="4.1640625" bestFit="1" customWidth="1"/>
    <col min="19" max="19" width="13" bestFit="1" customWidth="1"/>
    <col min="20" max="20" width="3" bestFit="1" customWidth="1"/>
    <col min="21" max="21" width="4.1640625" bestFit="1" customWidth="1"/>
    <col min="22" max="22" width="11.4140625" bestFit="1" customWidth="1"/>
    <col min="23" max="23" width="5.25" bestFit="1" customWidth="1"/>
    <col min="24" max="24" width="4.1640625" bestFit="1" customWidth="1"/>
    <col min="25" max="25" width="7.1640625" bestFit="1" customWidth="1"/>
    <col min="26" max="26" width="3" bestFit="1" customWidth="1"/>
    <col min="27" max="27" width="4.1640625" bestFit="1" customWidth="1"/>
    <col min="28" max="28" width="3" bestFit="1" customWidth="1"/>
    <col min="29" max="29" width="4.1640625" bestFit="1" customWidth="1"/>
    <col min="30" max="30" width="3" style="7" bestFit="1" customWidth="1"/>
    <col min="31" max="31" width="4.1640625" style="7" bestFit="1" customWidth="1"/>
    <col min="32" max="32" width="3" style="7" bestFit="1" customWidth="1"/>
    <col min="33" max="33" width="4.1640625" style="7" bestFit="1" customWidth="1"/>
    <col min="34" max="34" width="3" style="7" bestFit="1" customWidth="1"/>
  </cols>
  <sheetData>
    <row r="1" spans="1:34" ht="39">
      <c r="A1" s="2">
        <f>IF(何の倍数ですか!$C$3="","",何の倍数ですか!$C$3)</f>
        <v>345</v>
      </c>
      <c r="B1" s="2"/>
      <c r="C1" s="2" t="s">
        <v>72</v>
      </c>
    </row>
    <row r="2" spans="1:34" ht="39" hidden="1">
      <c r="A2" s="2"/>
      <c r="B2" s="2"/>
      <c r="C2" s="2"/>
      <c r="H2" s="18">
        <f>INT(A1/1000)</f>
        <v>0</v>
      </c>
      <c r="I2" s="18">
        <f>INT((A1-H2*1000)/100)</f>
        <v>3</v>
      </c>
      <c r="J2" s="18">
        <f>INT((A1-H2*1000-I2*100)/10)</f>
        <v>4</v>
      </c>
      <c r="K2" s="18">
        <f>A1-H2*1000-I2*100-J2*10</f>
        <v>5</v>
      </c>
      <c r="L2" s="18">
        <f>H2+J2</f>
        <v>4</v>
      </c>
      <c r="M2" s="18">
        <f>I2+K2</f>
        <v>8</v>
      </c>
      <c r="N2" s="18">
        <f>ABS(L2-M2)</f>
        <v>4</v>
      </c>
      <c r="O2" s="18" t="s">
        <v>80</v>
      </c>
      <c r="P2" s="18" t="s">
        <v>81</v>
      </c>
      <c r="X2">
        <f>-(AB11+AD11)+(AF11+AH11)</f>
        <v>4</v>
      </c>
    </row>
    <row r="4" spans="1:34">
      <c r="B4">
        <f>MOD(N2,11)</f>
        <v>4</v>
      </c>
      <c r="C4" s="7">
        <f>IF($A$1="","",$A$1)</f>
        <v>345</v>
      </c>
      <c r="D4" s="7" t="s">
        <v>79</v>
      </c>
      <c r="E4" s="7"/>
      <c r="F4" s="7"/>
      <c r="G4" s="7"/>
    </row>
    <row r="5" spans="1:34">
      <c r="C5" s="7" t="str">
        <f>IF(B4=0,O2,P2)</f>
        <v>11の倍数ではないので、11の倍数ではありません。</v>
      </c>
      <c r="D5" s="7"/>
      <c r="E5" s="7"/>
      <c r="F5" s="7"/>
      <c r="G5" s="7"/>
    </row>
    <row r="7" spans="1:34">
      <c r="C7" s="1" t="s">
        <v>8</v>
      </c>
    </row>
    <row r="8" spans="1:34">
      <c r="D8" s="1" t="s">
        <v>64</v>
      </c>
    </row>
    <row r="9" spans="1:34">
      <c r="D9" s="1" t="s">
        <v>65</v>
      </c>
      <c r="Q9" s="7">
        <f>A1</f>
        <v>345</v>
      </c>
      <c r="R9" s="7" t="s">
        <v>19</v>
      </c>
      <c r="S9" s="13" t="s">
        <v>127</v>
      </c>
      <c r="T9" s="7">
        <f>H2</f>
        <v>0</v>
      </c>
      <c r="U9" s="7" t="s">
        <v>21</v>
      </c>
      <c r="V9" s="13" t="s">
        <v>24</v>
      </c>
      <c r="W9" s="7">
        <f>I2</f>
        <v>3</v>
      </c>
      <c r="X9" s="7" t="s">
        <v>21</v>
      </c>
      <c r="Y9" s="7" t="s">
        <v>128</v>
      </c>
      <c r="Z9" s="7">
        <f>J2</f>
        <v>4</v>
      </c>
      <c r="AA9" s="7" t="s">
        <v>21</v>
      </c>
      <c r="AB9" s="7">
        <f>K2</f>
        <v>5</v>
      </c>
      <c r="AC9" s="7"/>
    </row>
    <row r="10" spans="1:34">
      <c r="D10" s="1" t="s">
        <v>12</v>
      </c>
      <c r="Q10" s="7"/>
      <c r="R10" s="7" t="s">
        <v>16</v>
      </c>
      <c r="S10" s="13" t="s">
        <v>129</v>
      </c>
      <c r="T10" s="7">
        <f>T9</f>
        <v>0</v>
      </c>
      <c r="U10" s="7" t="s">
        <v>21</v>
      </c>
      <c r="V10" s="13" t="s">
        <v>25</v>
      </c>
      <c r="W10" s="7">
        <f>W9</f>
        <v>3</v>
      </c>
      <c r="X10" s="7" t="s">
        <v>21</v>
      </c>
      <c r="Y10" s="7" t="s">
        <v>130</v>
      </c>
      <c r="Z10" s="7">
        <f>Z9</f>
        <v>4</v>
      </c>
      <c r="AA10" s="7" t="s">
        <v>21</v>
      </c>
      <c r="AB10" s="7">
        <f>AB9</f>
        <v>5</v>
      </c>
      <c r="AC10" s="7" t="s">
        <v>131</v>
      </c>
      <c r="AD10" s="7">
        <f>T10</f>
        <v>0</v>
      </c>
      <c r="AE10" s="7" t="s">
        <v>21</v>
      </c>
      <c r="AF10" s="7">
        <f>W10</f>
        <v>3</v>
      </c>
      <c r="AG10" s="7" t="s">
        <v>132</v>
      </c>
      <c r="AH10" s="7">
        <f>Z10</f>
        <v>4</v>
      </c>
    </row>
    <row r="11" spans="1:34">
      <c r="D11" s="1" t="s">
        <v>66</v>
      </c>
      <c r="H11" s="1" t="s">
        <v>11</v>
      </c>
      <c r="Q11" s="7"/>
      <c r="R11" s="7" t="s">
        <v>19</v>
      </c>
      <c r="S11" s="13" t="s">
        <v>133</v>
      </c>
      <c r="T11" s="7">
        <f>T10</f>
        <v>0</v>
      </c>
      <c r="U11" s="7" t="s">
        <v>21</v>
      </c>
      <c r="V11" s="13" t="s">
        <v>134</v>
      </c>
      <c r="W11" s="7">
        <f>W10</f>
        <v>3</v>
      </c>
      <c r="X11" s="7" t="s">
        <v>21</v>
      </c>
      <c r="Y11" s="7" t="s">
        <v>130</v>
      </c>
      <c r="Z11" s="7">
        <f>Z10</f>
        <v>4</v>
      </c>
      <c r="AA11" s="7" t="s">
        <v>131</v>
      </c>
      <c r="AB11" s="7">
        <f>AD10</f>
        <v>0</v>
      </c>
      <c r="AC11" s="7" t="s">
        <v>131</v>
      </c>
      <c r="AD11" s="7">
        <f>AH10</f>
        <v>4</v>
      </c>
      <c r="AE11" s="7" t="s">
        <v>21</v>
      </c>
      <c r="AF11" s="7">
        <f>AF10</f>
        <v>3</v>
      </c>
      <c r="AG11" s="7" t="s">
        <v>21</v>
      </c>
      <c r="AH11" s="7">
        <f>AB10</f>
        <v>5</v>
      </c>
    </row>
    <row r="12" spans="1:34">
      <c r="D12" s="1" t="s">
        <v>66</v>
      </c>
      <c r="Q12" s="7"/>
      <c r="R12" s="7" t="s">
        <v>19</v>
      </c>
      <c r="S12" s="7" t="s">
        <v>135</v>
      </c>
      <c r="T12" s="7" t="str">
        <f>T11&amp;"＋9×"&amp;W11&amp;"＋"&amp;Z11&amp;")"</f>
        <v>0＋9×3＋4)</v>
      </c>
      <c r="U12" s="7"/>
      <c r="V12" s="7"/>
      <c r="W12" s="7" t="s">
        <v>136</v>
      </c>
      <c r="X12" s="7" t="str">
        <f>AB11&amp;"＋"&amp;AD11&amp;")＋("</f>
        <v>0＋4)＋(</v>
      </c>
      <c r="Y12" s="7"/>
      <c r="Z12" s="7" t="str">
        <f>AF11&amp;"＋"&amp;AH11&amp;")"</f>
        <v>3＋5)</v>
      </c>
      <c r="AA12" s="7"/>
      <c r="AB12" s="7"/>
      <c r="AC12" s="7"/>
    </row>
    <row r="13" spans="1:34">
      <c r="D13" s="9" t="s">
        <v>73</v>
      </c>
      <c r="Q13" s="7"/>
      <c r="R13" s="7" t="s">
        <v>19</v>
      </c>
      <c r="S13" s="7" t="str">
        <f>S12</f>
        <v>11×(91×</v>
      </c>
      <c r="T13" s="7" t="str">
        <f>T12</f>
        <v>0＋9×3＋4)</v>
      </c>
      <c r="U13" s="7"/>
      <c r="V13" s="7"/>
      <c r="W13" s="7" t="str">
        <f>IF(X2=0,"",IF(X2&lt;0,"－","＋"))</f>
        <v>＋</v>
      </c>
      <c r="X13" s="7">
        <f>IF(X2=0,"",ABS(X2))</f>
        <v>4</v>
      </c>
      <c r="Y13" s="7"/>
      <c r="Z13" s="7"/>
      <c r="AA13" s="7"/>
      <c r="AB13" s="7"/>
      <c r="AC13" s="7"/>
    </row>
    <row r="14" spans="1:34">
      <c r="D14" s="9" t="s">
        <v>74</v>
      </c>
      <c r="Q14" s="7"/>
      <c r="R14" s="7"/>
      <c r="S14" s="7"/>
      <c r="T14" s="7"/>
      <c r="U14" s="7"/>
      <c r="V14" s="7"/>
      <c r="W14" s="7"/>
      <c r="X14" s="12" t="str">
        <f>IF(X13="","11の倍数です","11の倍数ではありません")</f>
        <v>11の倍数ではありません</v>
      </c>
      <c r="Y14" s="7"/>
      <c r="Z14" s="7"/>
      <c r="AA14" s="7"/>
      <c r="AB14" s="7"/>
      <c r="AC14" s="7"/>
    </row>
    <row r="15" spans="1:34">
      <c r="D15" s="9" t="s">
        <v>75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34">
      <c r="D16" s="8" t="s">
        <v>76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4:29">
      <c r="D17" s="1" t="s">
        <v>78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spans="4:29">
      <c r="D18" s="1" t="s">
        <v>77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</sheetData>
  <phoneticPr fontId="1"/>
  <conditionalFormatting sqref="X13">
    <cfRule type="cellIs" dxfId="0" priority="1" operator="notEqual">
      <formula>""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FEE7-82AC-4F53-9BAF-A0F520AF1CB4}">
  <dimension ref="A1:Z18"/>
  <sheetViews>
    <sheetView workbookViewId="0"/>
  </sheetViews>
  <sheetFormatPr defaultRowHeight="18"/>
  <cols>
    <col min="1" max="1" width="10.83203125" bestFit="1" customWidth="1"/>
    <col min="2" max="2" width="0" hidden="1" customWidth="1"/>
    <col min="17" max="17" width="12.33203125" bestFit="1" customWidth="1"/>
    <col min="18" max="18" width="3" bestFit="1" customWidth="1"/>
    <col min="19" max="19" width="3.9140625" customWidth="1"/>
    <col min="20" max="20" width="10.58203125" customWidth="1"/>
    <col min="21" max="21" width="4.5" bestFit="1" customWidth="1"/>
    <col min="22" max="22" width="15.1640625" bestFit="1" customWidth="1"/>
    <col min="23" max="23" width="3" bestFit="1" customWidth="1"/>
    <col min="24" max="24" width="8.83203125" customWidth="1"/>
    <col min="25" max="25" width="6" customWidth="1"/>
    <col min="26" max="26" width="3" bestFit="1" customWidth="1"/>
  </cols>
  <sheetData>
    <row r="1" spans="1:26" ht="39">
      <c r="A1" s="2">
        <f>IF(何の倍数ですか!$C$3="","",何の倍数ですか!$C$3)</f>
        <v>345</v>
      </c>
      <c r="B1" s="2"/>
      <c r="C1" s="2" t="s">
        <v>72</v>
      </c>
    </row>
    <row r="2" spans="1:26" ht="39" hidden="1">
      <c r="A2" s="2"/>
      <c r="B2" s="2"/>
      <c r="C2" s="2"/>
      <c r="H2" s="18">
        <f>INT(A1/1000)</f>
        <v>0</v>
      </c>
      <c r="I2" s="18">
        <f>INT((A1-H2*1000)/100)</f>
        <v>3</v>
      </c>
      <c r="J2" s="18">
        <f>INT((A1-H2*1000-I2*100)/10)</f>
        <v>4</v>
      </c>
      <c r="K2" s="18">
        <f>A1-H2*1000-I2*100-J2*10</f>
        <v>5</v>
      </c>
      <c r="L2" s="18">
        <f>H2+J2</f>
        <v>4</v>
      </c>
      <c r="M2" s="18">
        <f>I2+K2</f>
        <v>8</v>
      </c>
      <c r="N2" s="18">
        <f>ABS(L2-M2)</f>
        <v>4</v>
      </c>
      <c r="O2" s="18" t="s">
        <v>80</v>
      </c>
      <c r="P2" s="18" t="s">
        <v>81</v>
      </c>
      <c r="Q2" s="18"/>
      <c r="R2" s="18"/>
    </row>
    <row r="4" spans="1:26" ht="26.5">
      <c r="B4">
        <f>MOD(N2,11)</f>
        <v>4</v>
      </c>
      <c r="C4" s="7">
        <f>IF($A$1="","",$A$1)</f>
        <v>345</v>
      </c>
      <c r="D4" s="7" t="s">
        <v>79</v>
      </c>
      <c r="E4" s="7"/>
      <c r="F4" s="7"/>
      <c r="G4" s="7"/>
    </row>
    <row r="5" spans="1:26" ht="26.5">
      <c r="C5" s="7" t="str">
        <f>IF(B4=0,O2,P2)</f>
        <v>11の倍数ではないので、11の倍数ではありません。</v>
      </c>
      <c r="D5" s="7"/>
      <c r="E5" s="7"/>
      <c r="F5" s="7"/>
      <c r="G5" s="7"/>
    </row>
    <row r="7" spans="1:26" ht="26.5">
      <c r="C7" s="1" t="s">
        <v>8</v>
      </c>
    </row>
    <row r="8" spans="1:26" ht="26.5">
      <c r="D8" s="1" t="s">
        <v>64</v>
      </c>
      <c r="Q8" s="7">
        <f>A1</f>
        <v>345</v>
      </c>
      <c r="R8" s="7" t="s">
        <v>1</v>
      </c>
    </row>
    <row r="9" spans="1:26" ht="26.5">
      <c r="D9" s="1" t="s">
        <v>65</v>
      </c>
      <c r="Q9" s="7" t="s">
        <v>83</v>
      </c>
      <c r="R9" s="7">
        <f>H2</f>
        <v>0</v>
      </c>
      <c r="S9" s="7" t="s">
        <v>82</v>
      </c>
      <c r="T9" s="7"/>
      <c r="U9" s="7">
        <f>I2</f>
        <v>3</v>
      </c>
      <c r="V9" s="7" t="s">
        <v>84</v>
      </c>
      <c r="W9" s="7">
        <f>J2</f>
        <v>4</v>
      </c>
      <c r="X9" s="7" t="s">
        <v>85</v>
      </c>
      <c r="Y9" s="7"/>
      <c r="Z9" s="7">
        <f>K2</f>
        <v>5</v>
      </c>
    </row>
    <row r="10" spans="1:26" ht="26.5">
      <c r="D10" s="1" t="s">
        <v>12</v>
      </c>
      <c r="Q10" s="7" t="s">
        <v>86</v>
      </c>
      <c r="R10" s="7"/>
      <c r="U10" s="7">
        <f>R9+W9</f>
        <v>4</v>
      </c>
    </row>
    <row r="11" spans="1:26" ht="26.5">
      <c r="D11" s="1" t="s">
        <v>66</v>
      </c>
      <c r="H11" s="1" t="s">
        <v>11</v>
      </c>
      <c r="Q11" s="7" t="s">
        <v>87</v>
      </c>
      <c r="R11" s="7"/>
      <c r="S11" s="7"/>
      <c r="T11" s="7"/>
      <c r="U11" s="7">
        <f>U9+Z9</f>
        <v>8</v>
      </c>
    </row>
    <row r="12" spans="1:26" ht="26.5">
      <c r="D12" s="1" t="s">
        <v>66</v>
      </c>
      <c r="Q12" s="7" t="s">
        <v>88</v>
      </c>
      <c r="Y12" s="16">
        <f>ABS(U10-U11)</f>
        <v>4</v>
      </c>
    </row>
    <row r="13" spans="1:26" ht="26.5">
      <c r="D13" s="9" t="s">
        <v>73</v>
      </c>
      <c r="Q13" s="7" t="s">
        <v>88</v>
      </c>
      <c r="Y13" s="16" t="str">
        <f>IF(B4=0,"11の倍数です。","11の倍数ではありません。")</f>
        <v>11の倍数ではありません。</v>
      </c>
    </row>
    <row r="14" spans="1:26" ht="26.5">
      <c r="D14" s="9" t="s">
        <v>74</v>
      </c>
      <c r="Q14" s="7" t="s">
        <v>58</v>
      </c>
      <c r="R14" s="25">
        <f>Q8</f>
        <v>345</v>
      </c>
      <c r="S14" s="25"/>
      <c r="T14" s="7" t="str">
        <f>"は、"&amp;Y13</f>
        <v>は、11の倍数ではありません。</v>
      </c>
    </row>
    <row r="15" spans="1:26" ht="26.5">
      <c r="D15" s="9" t="s">
        <v>75</v>
      </c>
    </row>
    <row r="16" spans="1:26" ht="26.5">
      <c r="D16" s="8" t="s">
        <v>76</v>
      </c>
    </row>
    <row r="17" spans="4:4" ht="26.5">
      <c r="D17" s="1" t="s">
        <v>78</v>
      </c>
    </row>
    <row r="18" spans="4:4" ht="26.5">
      <c r="D18" s="1" t="s">
        <v>77</v>
      </c>
    </row>
  </sheetData>
  <mergeCells count="1">
    <mergeCell ref="R14:S1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G19"/>
  <sheetViews>
    <sheetView workbookViewId="0">
      <selection activeCell="C4" sqref="C4"/>
    </sheetView>
  </sheetViews>
  <sheetFormatPr defaultRowHeight="18"/>
  <cols>
    <col min="1" max="1" width="4.58203125" customWidth="1"/>
    <col min="2" max="2" width="0" hidden="1" customWidth="1"/>
    <col min="3" max="3" width="7.5" bestFit="1" customWidth="1"/>
    <col min="4" max="4" width="6.83203125" bestFit="1" customWidth="1"/>
    <col min="5" max="5" width="4.5" bestFit="1" customWidth="1"/>
    <col min="6" max="6" width="9.5" bestFit="1" customWidth="1"/>
    <col min="7" max="7" width="23.58203125" bestFit="1" customWidth="1"/>
  </cols>
  <sheetData>
    <row r="1" spans="1:7" ht="38.5">
      <c r="A1" s="3" t="s">
        <v>0</v>
      </c>
      <c r="B1" s="1"/>
    </row>
    <row r="2" spans="1:7" ht="18.5" thickBot="1"/>
    <row r="3" spans="1:7" ht="27" thickBot="1">
      <c r="C3" s="4">
        <v>345</v>
      </c>
      <c r="D3" s="5" t="s">
        <v>1</v>
      </c>
      <c r="E3" s="24" t="s">
        <v>3</v>
      </c>
      <c r="F3" s="5" t="s">
        <v>4</v>
      </c>
      <c r="G3" s="6"/>
    </row>
    <row r="4" spans="1:7" ht="26.5">
      <c r="C4" s="1"/>
      <c r="D4" s="1"/>
      <c r="E4" s="1"/>
      <c r="F4" s="1"/>
      <c r="G4" s="1"/>
    </row>
    <row r="5" spans="1:7" ht="26.5">
      <c r="B5">
        <f>MOD($C$3,E5)</f>
        <v>1</v>
      </c>
      <c r="C5" s="1">
        <f>IF($C$3="","",$C$3)</f>
        <v>345</v>
      </c>
      <c r="D5" s="1" t="s">
        <v>1</v>
      </c>
      <c r="E5" s="1">
        <v>2</v>
      </c>
      <c r="F5" s="1" t="s">
        <v>2</v>
      </c>
      <c r="G5" s="1" t="str">
        <f>IF(B5=0,"です。","ではありません。")</f>
        <v>ではありません。</v>
      </c>
    </row>
    <row r="6" spans="1:7" ht="26.5">
      <c r="C6" s="1"/>
      <c r="D6" s="1"/>
      <c r="E6" s="1"/>
      <c r="F6" s="1"/>
      <c r="G6" s="1"/>
    </row>
    <row r="7" spans="1:7" ht="26.5">
      <c r="B7">
        <f>MOD($C$3,E7)</f>
        <v>0</v>
      </c>
      <c r="C7" s="1">
        <f>IF($C$3="","",$C$3)</f>
        <v>345</v>
      </c>
      <c r="D7" s="1" t="s">
        <v>1</v>
      </c>
      <c r="E7" s="1">
        <v>3</v>
      </c>
      <c r="F7" s="1" t="s">
        <v>2</v>
      </c>
      <c r="G7" s="1" t="str">
        <f>IF(B7=0,"です。","ではありません。")</f>
        <v>です。</v>
      </c>
    </row>
    <row r="8" spans="1:7" ht="26.5">
      <c r="C8" s="1"/>
      <c r="D8" s="1"/>
      <c r="E8" s="1"/>
      <c r="F8" s="1"/>
      <c r="G8" s="1"/>
    </row>
    <row r="9" spans="1:7" ht="26.5">
      <c r="B9">
        <f>MOD($C$3,E9)</f>
        <v>1</v>
      </c>
      <c r="C9" s="1">
        <f>IF($C$3="","",$C$3)</f>
        <v>345</v>
      </c>
      <c r="D9" s="1" t="s">
        <v>1</v>
      </c>
      <c r="E9" s="1">
        <v>4</v>
      </c>
      <c r="F9" s="1" t="s">
        <v>2</v>
      </c>
      <c r="G9" s="1" t="str">
        <f>IF(B9=0,"です。","ではありません。")</f>
        <v>ではありません。</v>
      </c>
    </row>
    <row r="10" spans="1:7" ht="26.5">
      <c r="C10" s="1"/>
      <c r="D10" s="1"/>
      <c r="E10" s="1"/>
      <c r="F10" s="1"/>
      <c r="G10" s="1"/>
    </row>
    <row r="11" spans="1:7" ht="26.5">
      <c r="B11">
        <f>MOD($C$3,E11)</f>
        <v>0</v>
      </c>
      <c r="C11" s="1">
        <f>IF($C$3="","",$C$3)</f>
        <v>345</v>
      </c>
      <c r="D11" s="1" t="s">
        <v>1</v>
      </c>
      <c r="E11" s="1">
        <v>5</v>
      </c>
      <c r="F11" s="1" t="s">
        <v>2</v>
      </c>
      <c r="G11" s="1" t="str">
        <f>IF(B11=0,"です。","ではありません。")</f>
        <v>です。</v>
      </c>
    </row>
    <row r="12" spans="1:7" ht="26.5">
      <c r="C12" s="1"/>
      <c r="D12" s="1"/>
      <c r="E12" s="1"/>
      <c r="F12" s="1"/>
      <c r="G12" s="1"/>
    </row>
    <row r="13" spans="1:7" ht="26.5">
      <c r="B13">
        <f>MOD($C$3,E13)</f>
        <v>3</v>
      </c>
      <c r="C13" s="1">
        <f>IF($C$3="","",$C$3)</f>
        <v>345</v>
      </c>
      <c r="D13" s="1" t="s">
        <v>1</v>
      </c>
      <c r="E13" s="1">
        <v>6</v>
      </c>
      <c r="F13" s="1" t="s">
        <v>2</v>
      </c>
      <c r="G13" s="1" t="str">
        <f>IF(B13=0,"です。","ではありません。")</f>
        <v>ではありません。</v>
      </c>
    </row>
    <row r="14" spans="1:7" ht="26.5">
      <c r="C14" s="1"/>
      <c r="D14" s="1"/>
      <c r="E14" s="1"/>
      <c r="F14" s="1"/>
      <c r="G14" s="1"/>
    </row>
    <row r="15" spans="1:7" ht="26.5">
      <c r="B15">
        <f>MOD($C$3,E15)</f>
        <v>1</v>
      </c>
      <c r="C15" s="1">
        <f>IF($C$3="","",$C$3)</f>
        <v>345</v>
      </c>
      <c r="D15" s="1" t="s">
        <v>1</v>
      </c>
      <c r="E15" s="1">
        <v>8</v>
      </c>
      <c r="F15" s="1" t="s">
        <v>2</v>
      </c>
      <c r="G15" s="1" t="str">
        <f>IF(B15=0,"です。","ではありません。")</f>
        <v>ではありません。</v>
      </c>
    </row>
    <row r="16" spans="1:7" ht="26.5">
      <c r="C16" s="1"/>
      <c r="D16" s="1"/>
      <c r="E16" s="1"/>
      <c r="F16" s="1"/>
      <c r="G16" s="1"/>
    </row>
    <row r="17" spans="2:7" ht="26.5">
      <c r="B17">
        <f>MOD($C$3,E17)</f>
        <v>3</v>
      </c>
      <c r="C17" s="1">
        <f>IF($C$3="","",$C$3)</f>
        <v>345</v>
      </c>
      <c r="D17" s="1" t="s">
        <v>1</v>
      </c>
      <c r="E17" s="1">
        <v>9</v>
      </c>
      <c r="F17" s="1" t="s">
        <v>2</v>
      </c>
      <c r="G17" s="1" t="str">
        <f>IF(B17=0,"です。","ではありません。")</f>
        <v>ではありません。</v>
      </c>
    </row>
    <row r="18" spans="2:7" ht="26.5">
      <c r="C18" s="1"/>
      <c r="D18" s="1"/>
      <c r="E18" s="1"/>
      <c r="F18" s="1"/>
      <c r="G18" s="1"/>
    </row>
    <row r="19" spans="2:7" ht="26.5">
      <c r="B19">
        <f>MOD($C$3,E19)</f>
        <v>4</v>
      </c>
      <c r="C19" s="1">
        <f>IF($C$3="","",$C$3)</f>
        <v>345</v>
      </c>
      <c r="D19" s="1" t="s">
        <v>1</v>
      </c>
      <c r="E19" s="1">
        <v>11</v>
      </c>
      <c r="F19" s="1" t="s">
        <v>2</v>
      </c>
      <c r="G19" s="1" t="str">
        <f>IF(B19=0,"です。","ではありません。")</f>
        <v>ではありません。</v>
      </c>
    </row>
  </sheetData>
  <phoneticPr fontId="1"/>
  <conditionalFormatting sqref="C5:G5">
    <cfRule type="expression" dxfId="22" priority="15">
      <formula>$B5&lt;&gt;0</formula>
    </cfRule>
    <cfRule type="expression" dxfId="21" priority="16">
      <formula>$B5=0</formula>
    </cfRule>
  </conditionalFormatting>
  <conditionalFormatting sqref="C7:G7">
    <cfRule type="expression" dxfId="20" priority="13">
      <formula>$B7&lt;&gt;0</formula>
    </cfRule>
    <cfRule type="expression" dxfId="19" priority="14">
      <formula>$B7=0</formula>
    </cfRule>
  </conditionalFormatting>
  <conditionalFormatting sqref="C9:G9">
    <cfRule type="expression" dxfId="18" priority="11">
      <formula>$B9&lt;&gt;0</formula>
    </cfRule>
    <cfRule type="expression" dxfId="17" priority="12">
      <formula>$B9=0</formula>
    </cfRule>
  </conditionalFormatting>
  <conditionalFormatting sqref="C11:G11">
    <cfRule type="expression" dxfId="16" priority="9">
      <formula>$B11&lt;&gt;0</formula>
    </cfRule>
    <cfRule type="expression" dxfId="15" priority="10">
      <formula>$B11=0</formula>
    </cfRule>
  </conditionalFormatting>
  <conditionalFormatting sqref="C13:G13">
    <cfRule type="expression" dxfId="14" priority="7">
      <formula>$B13&lt;&gt;0</formula>
    </cfRule>
    <cfRule type="expression" dxfId="13" priority="8">
      <formula>$B13=0</formula>
    </cfRule>
  </conditionalFormatting>
  <conditionalFormatting sqref="C15:G15">
    <cfRule type="expression" dxfId="12" priority="5">
      <formula>$B15&lt;&gt;0</formula>
    </cfRule>
    <cfRule type="expression" dxfId="11" priority="6">
      <formula>$B15=0</formula>
    </cfRule>
  </conditionalFormatting>
  <conditionalFormatting sqref="C17:G17">
    <cfRule type="expression" dxfId="10" priority="3">
      <formula>$B17&lt;&gt;0</formula>
    </cfRule>
    <cfRule type="expression" dxfId="9" priority="4">
      <formula>$B17=0</formula>
    </cfRule>
  </conditionalFormatting>
  <conditionalFormatting sqref="C19:G19">
    <cfRule type="expression" dxfId="8" priority="1">
      <formula>$B19&lt;&gt;0</formula>
    </cfRule>
    <cfRule type="expression" dxfId="7" priority="2">
      <formula>$B19=0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9FD08-4651-4432-8C4B-5D3BB88A4235}">
  <dimension ref="A1:R11"/>
  <sheetViews>
    <sheetView workbookViewId="0">
      <selection activeCell="H5" sqref="H5"/>
    </sheetView>
  </sheetViews>
  <sheetFormatPr defaultRowHeight="18"/>
  <cols>
    <col min="1" max="1" width="10.83203125" bestFit="1" customWidth="1"/>
    <col min="2" max="2" width="0" hidden="1" customWidth="1"/>
    <col min="4" max="4" width="18.08203125" bestFit="1" customWidth="1"/>
    <col min="5" max="5" width="22.5" bestFit="1" customWidth="1"/>
    <col min="6" max="6" width="23.75" bestFit="1" customWidth="1"/>
    <col min="7" max="7" width="16.25" bestFit="1" customWidth="1"/>
    <col min="8" max="8" width="16.1640625" bestFit="1" customWidth="1"/>
    <col min="10" max="10" width="7.5" bestFit="1" customWidth="1"/>
    <col min="11" max="11" width="4.1640625" bestFit="1" customWidth="1"/>
    <col min="12" max="12" width="7.5" bestFit="1" customWidth="1"/>
    <col min="13" max="13" width="6" bestFit="1" customWidth="1"/>
    <col min="14" max="14" width="4.1640625" bestFit="1" customWidth="1"/>
    <col min="15" max="15" width="5.6640625" bestFit="1" customWidth="1"/>
    <col min="16" max="16" width="3" bestFit="1" customWidth="1"/>
    <col min="17" max="17" width="4.1640625" bestFit="1" customWidth="1"/>
    <col min="18" max="18" width="3" bestFit="1" customWidth="1"/>
  </cols>
  <sheetData>
    <row r="1" spans="1:18" ht="39">
      <c r="A1" s="2">
        <f>IF(何の倍数ですか!$C$3="","",何の倍数ですか!$C$3)</f>
        <v>345</v>
      </c>
      <c r="C1" s="2" t="s">
        <v>5</v>
      </c>
    </row>
    <row r="3" spans="1:18" ht="26.5">
      <c r="B3">
        <f>MOD(A1,2)</f>
        <v>1</v>
      </c>
      <c r="C3" s="7">
        <f>IF($A$1="","",$A$1)</f>
        <v>345</v>
      </c>
      <c r="D3" s="7" t="s">
        <v>7</v>
      </c>
      <c r="E3" s="7" t="str">
        <f>IF($B$3=0,"2の倍数","2の倍数ではない")</f>
        <v>2の倍数ではない</v>
      </c>
      <c r="F3" s="7" t="s">
        <v>6</v>
      </c>
      <c r="G3" s="7" t="str">
        <f>IF($B$3=0,"です。","ではありません。")</f>
        <v>ではありません。</v>
      </c>
      <c r="H3" s="1"/>
    </row>
    <row r="4" spans="1:18" ht="26.5">
      <c r="C4" s="1"/>
      <c r="D4" s="1"/>
      <c r="E4" s="1"/>
      <c r="F4" s="1"/>
      <c r="G4" s="1"/>
      <c r="H4" s="1"/>
    </row>
    <row r="5" spans="1:18" ht="26.5">
      <c r="C5" s="1" t="s">
        <v>8</v>
      </c>
      <c r="D5" s="1"/>
      <c r="E5" s="1"/>
      <c r="F5" s="1"/>
      <c r="G5" s="1"/>
      <c r="H5" s="1"/>
    </row>
    <row r="6" spans="1:18" ht="26.5">
      <c r="C6" s="1"/>
      <c r="D6" s="1" t="s">
        <v>17</v>
      </c>
      <c r="E6" s="1"/>
      <c r="F6" s="1"/>
      <c r="G6" s="1"/>
      <c r="H6" s="1"/>
      <c r="J6" s="7">
        <f>$A$1</f>
        <v>345</v>
      </c>
      <c r="K6" s="10" t="s">
        <v>16</v>
      </c>
      <c r="L6" s="7">
        <f>INT(J6/10)*10</f>
        <v>340</v>
      </c>
      <c r="M6" s="7" t="str">
        <f>IF(N6="","","＋")</f>
        <v>＋</v>
      </c>
      <c r="N6" s="7">
        <f>IF(J6-L6=0,"",J6-L6)</f>
        <v>5</v>
      </c>
      <c r="O6" s="11"/>
      <c r="P6" s="11"/>
      <c r="Q6" s="11"/>
      <c r="R6" s="11"/>
    </row>
    <row r="7" spans="1:18" ht="26.5">
      <c r="C7" s="1"/>
      <c r="D7" s="1" t="s">
        <v>9</v>
      </c>
      <c r="E7" s="1"/>
      <c r="F7" s="1"/>
      <c r="G7" s="1"/>
      <c r="H7" s="1"/>
      <c r="J7" s="11"/>
      <c r="K7" s="10" t="s">
        <v>19</v>
      </c>
      <c r="L7" s="10" t="s">
        <v>20</v>
      </c>
      <c r="M7" s="7">
        <f>L6/2</f>
        <v>170</v>
      </c>
      <c r="N7" s="7" t="str">
        <f>IF(M6="","","＋")</f>
        <v>＋</v>
      </c>
      <c r="O7" s="7" t="str">
        <f>IF(M6="","","2×")</f>
        <v>2×</v>
      </c>
      <c r="P7" s="7">
        <f>IF(M6="","",INT(N6/2))</f>
        <v>2</v>
      </c>
      <c r="Q7" s="7" t="str">
        <f>IF(R7="","","＋")</f>
        <v>＋</v>
      </c>
      <c r="R7" s="7">
        <f>IF(N6-2*P7=0,"",N6-2*P7)</f>
        <v>1</v>
      </c>
    </row>
    <row r="8" spans="1:18" ht="26.5">
      <c r="C8" s="1"/>
      <c r="D8" s="1" t="s">
        <v>12</v>
      </c>
      <c r="E8" s="1" t="s">
        <v>10</v>
      </c>
      <c r="F8" s="1"/>
      <c r="G8" s="1" t="s">
        <v>11</v>
      </c>
      <c r="H8" s="1"/>
      <c r="J8" s="11"/>
      <c r="K8" s="10" t="s">
        <v>19</v>
      </c>
      <c r="L8" s="10" t="s">
        <v>43</v>
      </c>
      <c r="M8" s="7">
        <f>M7</f>
        <v>170</v>
      </c>
      <c r="N8" s="7" t="str">
        <f>N7</f>
        <v>＋</v>
      </c>
      <c r="O8" s="7">
        <f>P7</f>
        <v>2</v>
      </c>
      <c r="P8" s="7" t="s">
        <v>26</v>
      </c>
      <c r="Q8" s="7" t="str">
        <f>Q7</f>
        <v>＋</v>
      </c>
      <c r="R8" s="7">
        <f>R7</f>
        <v>1</v>
      </c>
    </row>
    <row r="9" spans="1:18" ht="26.5">
      <c r="C9" s="1"/>
      <c r="D9" s="1" t="s">
        <v>13</v>
      </c>
      <c r="E9" s="1"/>
      <c r="F9" s="1"/>
      <c r="G9" s="1"/>
      <c r="H9" s="1"/>
      <c r="R9" s="12" t="str">
        <f>IF(R7=1,"2の倍数ではない","2の倍数")</f>
        <v>2の倍数ではない</v>
      </c>
    </row>
    <row r="10" spans="1:18" ht="26.5">
      <c r="C10" s="1"/>
      <c r="D10" s="1" t="s">
        <v>143</v>
      </c>
      <c r="E10" s="1"/>
      <c r="F10" s="1"/>
      <c r="G10" s="1"/>
      <c r="H10" s="1"/>
    </row>
    <row r="11" spans="1:18" ht="26.5">
      <c r="C11" s="1"/>
      <c r="D11" s="1" t="s">
        <v>144</v>
      </c>
      <c r="E11" s="1"/>
      <c r="F11" s="1"/>
      <c r="G11" s="1"/>
      <c r="H11" s="1"/>
    </row>
  </sheetData>
  <phoneticPr fontId="1"/>
  <conditionalFormatting sqref="Q8:R8">
    <cfRule type="expression" dxfId="6" priority="1">
      <formula>$R$7=1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05BED-6F40-4E6B-A8DB-2B17D3EECCFC}">
  <dimension ref="A1:T15"/>
  <sheetViews>
    <sheetView workbookViewId="0"/>
  </sheetViews>
  <sheetFormatPr defaultRowHeight="18"/>
  <cols>
    <col min="1" max="1" width="10.83203125" bestFit="1" customWidth="1"/>
    <col min="2" max="2" width="0" hidden="1" customWidth="1"/>
    <col min="3" max="3" width="7.5" bestFit="1" customWidth="1"/>
    <col min="4" max="4" width="38.08203125" bestFit="1" customWidth="1"/>
    <col min="5" max="5" width="31.08203125" bestFit="1" customWidth="1"/>
    <col min="6" max="6" width="12.33203125" bestFit="1" customWidth="1"/>
    <col min="8" max="8" width="6" bestFit="1" customWidth="1"/>
    <col min="9" max="9" width="4.1640625" bestFit="1" customWidth="1"/>
    <col min="10" max="10" width="15.9140625" bestFit="1" customWidth="1"/>
    <col min="11" max="11" width="3" bestFit="1" customWidth="1"/>
    <col min="12" max="12" width="9.83203125" bestFit="1" customWidth="1"/>
    <col min="13" max="13" width="3" bestFit="1" customWidth="1"/>
    <col min="14" max="14" width="4.5" bestFit="1" customWidth="1"/>
    <col min="15" max="15" width="3" bestFit="1" customWidth="1"/>
    <col min="16" max="16" width="4.1640625" bestFit="1" customWidth="1"/>
    <col min="17" max="17" width="3" bestFit="1" customWidth="1"/>
    <col min="18" max="18" width="4.1640625" bestFit="1" customWidth="1"/>
    <col min="19" max="19" width="3" bestFit="1" customWidth="1"/>
  </cols>
  <sheetData>
    <row r="1" spans="1:20" ht="39">
      <c r="A1" s="2">
        <f>IF(何の倍数ですか!$C$3="","",何の倍数ですか!$C$3)</f>
        <v>345</v>
      </c>
      <c r="C1" s="2" t="s">
        <v>14</v>
      </c>
    </row>
    <row r="3" spans="1:20" ht="26.5">
      <c r="B3">
        <f>MOD($A$1,3)</f>
        <v>0</v>
      </c>
      <c r="C3" s="7">
        <f>IF($A$1="","",$A$1)</f>
        <v>345</v>
      </c>
      <c r="D3" s="7" t="s">
        <v>15</v>
      </c>
      <c r="E3" s="7" t="str">
        <f>IF($B$3=0,"だから、3の倍数です。","ではないので、３の倍数ではありません。")</f>
        <v>だから、3の倍数です。</v>
      </c>
      <c r="F3" s="1"/>
      <c r="G3" s="1"/>
    </row>
    <row r="5" spans="1:20" ht="26.5">
      <c r="C5" s="1" t="s">
        <v>8</v>
      </c>
    </row>
    <row r="6" spans="1:20" ht="26.5">
      <c r="D6" s="1" t="s">
        <v>17</v>
      </c>
      <c r="H6" s="7">
        <f>A1</f>
        <v>345</v>
      </c>
      <c r="I6" s="10" t="s">
        <v>19</v>
      </c>
      <c r="J6" s="13" t="s">
        <v>24</v>
      </c>
      <c r="K6" s="7">
        <f>INT(H6/100)</f>
        <v>3</v>
      </c>
      <c r="L6" s="10" t="str">
        <f>IF(M6="","","＋10×")</f>
        <v>＋10×</v>
      </c>
      <c r="M6" s="7">
        <f>IF(INT((H6-K6*100)/10)=0,"",INT((H6-K6*100)/10))</f>
        <v>4</v>
      </c>
      <c r="N6" s="7" t="str">
        <f>IF(O6="","","＋")</f>
        <v>＋</v>
      </c>
      <c r="O6" s="7">
        <f>IF(H6-K6*100-M6*10=0,"",H6-K6*100-M6*10)</f>
        <v>5</v>
      </c>
      <c r="P6" s="7"/>
      <c r="Q6" s="7"/>
      <c r="R6" s="7"/>
      <c r="S6" s="7"/>
    </row>
    <row r="7" spans="1:20" ht="26.5">
      <c r="D7" s="1" t="s">
        <v>9</v>
      </c>
      <c r="H7" s="7"/>
      <c r="I7" s="7" t="s">
        <v>16</v>
      </c>
      <c r="J7" s="13" t="s">
        <v>25</v>
      </c>
      <c r="K7" s="7">
        <f>K6</f>
        <v>3</v>
      </c>
      <c r="L7" s="14" t="str">
        <f>IF(L6="","","＋9×")</f>
        <v>＋9×</v>
      </c>
      <c r="M7" s="7">
        <f>IF(M6="","",M6)</f>
        <v>4</v>
      </c>
      <c r="N7" s="15" t="s">
        <v>18</v>
      </c>
      <c r="O7" s="7">
        <f>K7</f>
        <v>3</v>
      </c>
      <c r="P7" s="10" t="str">
        <f>IF(M6="","","＋")</f>
        <v>＋</v>
      </c>
      <c r="Q7" s="7">
        <f>IF(M6="","",M7)</f>
        <v>4</v>
      </c>
      <c r="R7" s="10" t="str">
        <f>IF(N6="","","＋")</f>
        <v>＋</v>
      </c>
      <c r="S7" s="7">
        <f>IF(O6="","",O6)</f>
        <v>5</v>
      </c>
    </row>
    <row r="8" spans="1:20" ht="26.5">
      <c r="D8" s="1" t="s">
        <v>12</v>
      </c>
      <c r="H8" s="7"/>
      <c r="I8" s="10" t="s">
        <v>19</v>
      </c>
      <c r="J8" s="7" t="str">
        <f>"3×（33×"&amp;K7</f>
        <v>3×（33×3</v>
      </c>
      <c r="K8" s="16" t="str">
        <f>IF(L7="","）","＋3×"&amp;M7&amp;")")</f>
        <v>＋3×4)</v>
      </c>
      <c r="L8" s="7"/>
      <c r="M8" s="7" t="str">
        <f>"＋（"</f>
        <v>＋（</v>
      </c>
      <c r="N8" s="7"/>
      <c r="O8" s="7">
        <f>O7</f>
        <v>3</v>
      </c>
      <c r="P8" s="7" t="str">
        <f>IF(P7="","",P7)</f>
        <v>＋</v>
      </c>
      <c r="Q8" s="7">
        <f t="shared" ref="Q8:S8" si="0">IF(Q7="","",Q7)</f>
        <v>4</v>
      </c>
      <c r="R8" s="7" t="str">
        <f t="shared" si="0"/>
        <v>＋</v>
      </c>
      <c r="S8" s="7">
        <f t="shared" si="0"/>
        <v>5</v>
      </c>
      <c r="T8" s="7" t="s">
        <v>26</v>
      </c>
    </row>
    <row r="9" spans="1:20" ht="26.5">
      <c r="D9" s="1" t="s">
        <v>10</v>
      </c>
      <c r="E9" s="1" t="s">
        <v>11</v>
      </c>
      <c r="H9" s="7"/>
      <c r="I9" s="10" t="s">
        <v>19</v>
      </c>
      <c r="J9" s="7" t="str">
        <f t="shared" ref="J9:K9" si="1">J8</f>
        <v>3×（33×3</v>
      </c>
      <c r="K9" s="7" t="str">
        <f t="shared" si="1"/>
        <v>＋3×4)</v>
      </c>
      <c r="L9" s="7"/>
      <c r="M9" s="10" t="s">
        <v>21</v>
      </c>
      <c r="N9" s="7">
        <f>O8+Q8+S8</f>
        <v>12</v>
      </c>
      <c r="O9" s="7"/>
    </row>
    <row r="10" spans="1:20" ht="26.5">
      <c r="D10" s="1" t="s">
        <v>10</v>
      </c>
      <c r="H10" s="7"/>
      <c r="I10" s="10" t="s">
        <v>19</v>
      </c>
      <c r="J10" s="7" t="str">
        <f t="shared" ref="J10:J11" si="2">J9</f>
        <v>3×（33×3</v>
      </c>
      <c r="K10" s="7" t="str">
        <f t="shared" ref="K10" si="3">K9</f>
        <v>＋3×4)</v>
      </c>
      <c r="L10" s="7"/>
      <c r="M10" s="10" t="s">
        <v>27</v>
      </c>
      <c r="N10" s="7"/>
      <c r="O10" s="7">
        <f>INT(N9/3)</f>
        <v>4</v>
      </c>
      <c r="P10" s="7" t="str">
        <f>IF(Q10="","","＋")</f>
        <v/>
      </c>
      <c r="Q10" s="7" t="str">
        <f>IF(MOD(N9,3)=0,"",MOD(N9,3))</f>
        <v/>
      </c>
    </row>
    <row r="11" spans="1:20" ht="26.5">
      <c r="D11" s="9" t="s">
        <v>22</v>
      </c>
      <c r="H11" s="7"/>
      <c r="I11" s="10" t="s">
        <v>19</v>
      </c>
      <c r="J11" s="7" t="str">
        <f t="shared" si="2"/>
        <v>3×（33×3</v>
      </c>
      <c r="K11" s="7" t="str">
        <f>IF(L7="","）","＋3×"&amp;M7&amp;"＋")</f>
        <v>＋3×4＋</v>
      </c>
      <c r="L11" s="7"/>
      <c r="M11" s="10" t="str">
        <f>O10&amp;")"</f>
        <v>4)</v>
      </c>
      <c r="N11" s="7" t="str">
        <f>P10</f>
        <v/>
      </c>
      <c r="O11" s="7" t="str">
        <f>Q10</f>
        <v/>
      </c>
    </row>
    <row r="12" spans="1:20" ht="26.5">
      <c r="D12" s="9" t="s">
        <v>23</v>
      </c>
      <c r="I12" s="7"/>
      <c r="J12" s="7"/>
      <c r="K12" s="7"/>
      <c r="L12" s="7"/>
      <c r="M12" s="7"/>
      <c r="N12" s="7"/>
      <c r="O12" s="7"/>
      <c r="P12" s="12" t="str">
        <f>IF(Q10="","3の倍数です","3の倍数ではない")</f>
        <v>3の倍数です</v>
      </c>
    </row>
    <row r="13" spans="1:20" ht="26.5">
      <c r="D13" s="1" t="s">
        <v>34</v>
      </c>
    </row>
    <row r="14" spans="1:20" ht="26.5">
      <c r="D14" s="8" t="s">
        <v>33</v>
      </c>
    </row>
    <row r="15" spans="1:20" ht="26.5">
      <c r="D15" s="1" t="s">
        <v>35</v>
      </c>
    </row>
  </sheetData>
  <phoneticPr fontId="1"/>
  <conditionalFormatting sqref="N11:O11">
    <cfRule type="expression" dxfId="5" priority="1">
      <formula>$Q$10&lt;&gt;""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DDCF2-90B8-438A-8A0E-8D79B8777B57}">
  <dimension ref="A1:S16"/>
  <sheetViews>
    <sheetView workbookViewId="0"/>
  </sheetViews>
  <sheetFormatPr defaultRowHeight="18"/>
  <cols>
    <col min="1" max="1" width="10.83203125" bestFit="1" customWidth="1"/>
    <col min="2" max="2" width="0" hidden="1" customWidth="1"/>
    <col min="4" max="4" width="6.83203125" bestFit="1" customWidth="1"/>
    <col min="5" max="5" width="20.9140625" bestFit="1" customWidth="1"/>
    <col min="6" max="6" width="38.4140625" bestFit="1" customWidth="1"/>
    <col min="12" max="12" width="6" bestFit="1" customWidth="1"/>
    <col min="13" max="13" width="4.1640625" bestFit="1" customWidth="1"/>
    <col min="14" max="14" width="15.33203125" bestFit="1" customWidth="1"/>
    <col min="15" max="15" width="4.1640625" bestFit="1" customWidth="1"/>
    <col min="16" max="16" width="5.6640625" bestFit="1" customWidth="1"/>
    <col min="17" max="17" width="4.5" bestFit="1" customWidth="1"/>
    <col min="18" max="18" width="4.1640625" bestFit="1" customWidth="1"/>
    <col min="19" max="19" width="3" bestFit="1" customWidth="1"/>
  </cols>
  <sheetData>
    <row r="1" spans="1:19" ht="39">
      <c r="A1" s="2">
        <f>IF(何の倍数ですか!$C$3="","",何の倍数ですか!$C$3)</f>
        <v>345</v>
      </c>
      <c r="C1" s="2" t="s">
        <v>38</v>
      </c>
    </row>
    <row r="3" spans="1:19" ht="26.5">
      <c r="B3">
        <f>MOD(A1,4)</f>
        <v>1</v>
      </c>
      <c r="C3" s="7">
        <f>IF($A$1="","",$A$1)</f>
        <v>345</v>
      </c>
      <c r="D3" s="7" t="s">
        <v>1</v>
      </c>
      <c r="E3" s="7" t="s">
        <v>39</v>
      </c>
      <c r="F3" s="7" t="str">
        <f>IF(C3=INT(C3/100)*100,"00だから、",IF(B3=0,"4の倍数だから、","00でも４の倍数でもないので、"))&amp;IF(B3=0,"４の倍数です。","4の倍数ではありません。")</f>
        <v>00でも４の倍数でもないので、4の倍数ではありません。</v>
      </c>
      <c r="G3" s="7"/>
    </row>
    <row r="5" spans="1:19" ht="26.5">
      <c r="C5" s="1" t="s">
        <v>8</v>
      </c>
    </row>
    <row r="6" spans="1:19" ht="26.5">
      <c r="D6" s="1" t="s">
        <v>17</v>
      </c>
      <c r="L6" s="7">
        <f>A1</f>
        <v>345</v>
      </c>
      <c r="M6" s="7" t="s">
        <v>19</v>
      </c>
      <c r="N6" s="7">
        <f>INT(L6/100)*100</f>
        <v>300</v>
      </c>
      <c r="O6" s="14" t="str">
        <f>IF(P6="","","+")</f>
        <v>+</v>
      </c>
      <c r="P6" s="16">
        <f>IF(L6=N6,"",L6-N6)</f>
        <v>45</v>
      </c>
      <c r="Q6" s="7"/>
      <c r="R6" s="7"/>
      <c r="S6" s="7"/>
    </row>
    <row r="7" spans="1:19" ht="26.5">
      <c r="D7" s="1" t="s">
        <v>9</v>
      </c>
      <c r="L7" s="7"/>
      <c r="M7" s="7" t="s">
        <v>19</v>
      </c>
      <c r="N7" s="13" t="str">
        <f>"4×25×"&amp;N6/100</f>
        <v>4×25×3</v>
      </c>
      <c r="O7" s="14" t="str">
        <f>IF(O6="","","＋")</f>
        <v>＋</v>
      </c>
      <c r="P7" s="7" t="str">
        <f>IF(P6="","","4×")</f>
        <v>4×</v>
      </c>
      <c r="Q7" s="7">
        <f>IFERROR(IF(P7="","",INT(P6/4)),"")</f>
        <v>11</v>
      </c>
      <c r="R7" s="7" t="str">
        <f>IF(S7="","","＋")</f>
        <v>＋</v>
      </c>
      <c r="S7" s="7">
        <f>IFERROR(IF(MOD(P6,4)=0,"",MOD(P6,4)),"")</f>
        <v>1</v>
      </c>
    </row>
    <row r="8" spans="1:19" ht="26.5">
      <c r="D8" s="1" t="s">
        <v>12</v>
      </c>
      <c r="L8" s="7"/>
      <c r="M8" s="7" t="s">
        <v>19</v>
      </c>
      <c r="N8" s="7" t="str">
        <f>IF(O7="","4×(25×"&amp;N6/100&amp;")","4×(25×"&amp;N6/100)</f>
        <v>4×(25×3</v>
      </c>
      <c r="O8" s="7" t="str">
        <f>O7</f>
        <v>＋</v>
      </c>
      <c r="P8" s="7">
        <f>Q7</f>
        <v>11</v>
      </c>
      <c r="Q8" s="7" t="str">
        <f>IF(P8="","",")")</f>
        <v>)</v>
      </c>
      <c r="R8" s="7" t="str">
        <f>IF(S8="","","＋")</f>
        <v>＋</v>
      </c>
      <c r="S8" s="7">
        <f>S7</f>
        <v>1</v>
      </c>
    </row>
    <row r="9" spans="1:19" ht="26.5">
      <c r="D9" s="1" t="s">
        <v>10</v>
      </c>
      <c r="F9" s="1" t="s">
        <v>11</v>
      </c>
      <c r="R9" s="12" t="str">
        <f>IF(S8="","4の倍数","4の倍数ではない")</f>
        <v>4の倍数ではない</v>
      </c>
    </row>
    <row r="10" spans="1:19" ht="26.5">
      <c r="D10" s="1" t="s">
        <v>10</v>
      </c>
    </row>
    <row r="11" spans="1:19" ht="26.5">
      <c r="D11" s="9" t="s">
        <v>46</v>
      </c>
    </row>
    <row r="12" spans="1:19" ht="26.5">
      <c r="D12" s="1" t="s">
        <v>47</v>
      </c>
    </row>
    <row r="13" spans="1:19" ht="26.5">
      <c r="D13" s="8" t="s">
        <v>40</v>
      </c>
    </row>
    <row r="14" spans="1:19" ht="26.5">
      <c r="D14" s="8" t="s">
        <v>41</v>
      </c>
    </row>
    <row r="15" spans="1:19" ht="26.5">
      <c r="D15" s="8" t="s">
        <v>42</v>
      </c>
    </row>
    <row r="16" spans="1:19" ht="26.5">
      <c r="D16" s="1"/>
    </row>
  </sheetData>
  <phoneticPr fontId="1"/>
  <conditionalFormatting sqref="R8:S8">
    <cfRule type="expression" dxfId="4" priority="1">
      <formula>$S$8&lt;&gt;""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1BEBB-B39F-4238-88B0-355BB223C8AF}">
  <dimension ref="A1:V21"/>
  <sheetViews>
    <sheetView workbookViewId="0"/>
  </sheetViews>
  <sheetFormatPr defaultRowHeight="18"/>
  <cols>
    <col min="1" max="1" width="10.83203125" bestFit="1" customWidth="1"/>
    <col min="2" max="3" width="0" hidden="1" customWidth="1"/>
    <col min="6" max="6" width="18.08203125" bestFit="1" customWidth="1"/>
    <col min="16" max="16" width="4.1640625" bestFit="1" customWidth="1"/>
    <col min="17" max="17" width="9.83203125" bestFit="1" customWidth="1"/>
    <col min="18" max="18" width="4.1640625" bestFit="1" customWidth="1"/>
    <col min="19" max="20" width="7.1640625" bestFit="1" customWidth="1"/>
    <col min="21" max="21" width="4.1640625" bestFit="1" customWidth="1"/>
    <col min="22" max="22" width="3" bestFit="1" customWidth="1"/>
  </cols>
  <sheetData>
    <row r="1" spans="1:22" ht="39">
      <c r="A1" s="2">
        <f>IF(何の倍数ですか!$C$3="","",何の倍数ですか!$C$3)</f>
        <v>345</v>
      </c>
      <c r="D1" s="2" t="s">
        <v>44</v>
      </c>
    </row>
    <row r="3" spans="1:22" ht="26.5">
      <c r="B3">
        <f>MOD(A1,5)</f>
        <v>0</v>
      </c>
      <c r="C3">
        <f>D3-INT(D3/10)*10</f>
        <v>5</v>
      </c>
      <c r="D3" s="7">
        <f>IF($A$1="","",$A$1)</f>
        <v>345</v>
      </c>
      <c r="E3" s="7" t="s">
        <v>1</v>
      </c>
      <c r="F3" s="7" t="s">
        <v>45</v>
      </c>
      <c r="G3" s="7" t="str">
        <f>IF(C3=0,"0 だから、5の倍数です。",IF(C3=5,"5 だから、5の倍数です。","0 でも５ でもないので、5の倍数ではありません。"))</f>
        <v>5 だから、5の倍数です。</v>
      </c>
      <c r="H3" s="7"/>
    </row>
    <row r="5" spans="1:22" ht="26.5">
      <c r="D5" s="1" t="s">
        <v>8</v>
      </c>
    </row>
    <row r="6" spans="1:22" ht="26.5">
      <c r="E6" s="1" t="s">
        <v>17</v>
      </c>
      <c r="O6" s="7">
        <f>A1</f>
        <v>345</v>
      </c>
      <c r="P6" s="7" t="s">
        <v>19</v>
      </c>
      <c r="Q6" s="7">
        <f>INT(O6/10)*10</f>
        <v>340</v>
      </c>
      <c r="R6" s="14" t="str">
        <f>IF(S6="","","+")</f>
        <v>+</v>
      </c>
      <c r="S6" s="16">
        <f>IF(O6=Q6,"",O6-Q6)</f>
        <v>5</v>
      </c>
      <c r="T6" s="7"/>
      <c r="U6" s="7"/>
      <c r="V6" s="7"/>
    </row>
    <row r="7" spans="1:22" ht="26.5">
      <c r="E7" s="1" t="s">
        <v>9</v>
      </c>
      <c r="O7" s="7"/>
      <c r="P7" s="7" t="s">
        <v>19</v>
      </c>
      <c r="Q7" s="13" t="str">
        <f>"5×2×"</f>
        <v>5×2×</v>
      </c>
      <c r="R7" s="13">
        <f>Q6/10</f>
        <v>34</v>
      </c>
      <c r="S7" s="14" t="str">
        <f>IF(R6="","","＋")</f>
        <v>＋</v>
      </c>
      <c r="T7" s="16" t="str">
        <f>IF(S6="","","5×1")</f>
        <v>5×1</v>
      </c>
      <c r="U7" s="16" t="str">
        <f>IF(V7="","","＋")</f>
        <v/>
      </c>
      <c r="V7" s="16" t="str">
        <f>IF(MOD(S6,5)=0,"",MOD(S6,5))</f>
        <v/>
      </c>
    </row>
    <row r="8" spans="1:22" ht="26.5">
      <c r="E8" s="1" t="s">
        <v>12</v>
      </c>
      <c r="O8" s="7"/>
      <c r="P8" s="7" t="s">
        <v>19</v>
      </c>
      <c r="Q8" s="16" t="str">
        <f>IF(S6="","5×(2×"&amp;R7,IF(V7="","5×(2×"&amp;R7&amp;"＋1)","5×(2×"&amp;R7&amp;"＋1)"))</f>
        <v>5×(2×34＋1)</v>
      </c>
      <c r="T8" s="16" t="str">
        <f>IF(V7="","","＋"&amp;V7)</f>
        <v/>
      </c>
    </row>
    <row r="9" spans="1:22" ht="26.5">
      <c r="E9" s="1" t="s">
        <v>10</v>
      </c>
      <c r="G9" s="1" t="s">
        <v>11</v>
      </c>
      <c r="T9" s="17" t="str">
        <f>IF(T8="","5の倍数","5の倍数ではない")</f>
        <v>5の倍数</v>
      </c>
    </row>
    <row r="10" spans="1:22" ht="26.5">
      <c r="E10" s="1" t="s">
        <v>10</v>
      </c>
    </row>
    <row r="11" spans="1:22" ht="26.5">
      <c r="E11" s="9" t="s">
        <v>48</v>
      </c>
    </row>
    <row r="12" spans="1:22" ht="26.5">
      <c r="E12" s="1" t="s">
        <v>49</v>
      </c>
    </row>
    <row r="13" spans="1:22" ht="26.5">
      <c r="E13" s="8" t="s">
        <v>50</v>
      </c>
    </row>
    <row r="14" spans="1:22" ht="26.5">
      <c r="E14" s="8" t="s">
        <v>51</v>
      </c>
    </row>
    <row r="21" spans="17:17">
      <c r="Q21" t="s">
        <v>52</v>
      </c>
    </row>
  </sheetData>
  <phoneticPr fontId="1"/>
  <conditionalFormatting sqref="T8">
    <cfRule type="expression" dxfId="3" priority="1">
      <formula>$T$8&lt;&gt;""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A1665-3B72-41FA-8A96-17EC8AB01173}">
  <dimension ref="A1:V15"/>
  <sheetViews>
    <sheetView workbookViewId="0"/>
  </sheetViews>
  <sheetFormatPr defaultRowHeight="18"/>
  <cols>
    <col min="1" max="1" width="10.83203125" bestFit="1" customWidth="1"/>
    <col min="2" max="3" width="0" hidden="1" customWidth="1"/>
    <col min="17" max="17" width="23.75" bestFit="1" customWidth="1"/>
    <col min="18" max="18" width="4.5" bestFit="1" customWidth="1"/>
    <col min="19" max="19" width="15.1640625" bestFit="1" customWidth="1"/>
  </cols>
  <sheetData>
    <row r="1" spans="1:22" ht="39">
      <c r="A1" s="2">
        <f>IF(何の倍数ですか!$C$3="","",何の倍数ですか!$C$3)</f>
        <v>345</v>
      </c>
      <c r="D1" s="2" t="s">
        <v>53</v>
      </c>
      <c r="R1" s="18"/>
      <c r="S1" s="18"/>
      <c r="T1" s="18"/>
      <c r="U1" s="18"/>
      <c r="V1" s="18"/>
    </row>
    <row r="2" spans="1:22" ht="39" hidden="1">
      <c r="A2" s="2"/>
      <c r="D2" s="2"/>
      <c r="I2" s="18">
        <f>INT(A1/100)</f>
        <v>3</v>
      </c>
      <c r="J2" s="18">
        <f>INT((A1-I2*100)/10)</f>
        <v>4</v>
      </c>
      <c r="K2" s="18">
        <f>A1-I2*100-J2*10</f>
        <v>5</v>
      </c>
      <c r="L2" s="18">
        <f>SUM(I2:K2)</f>
        <v>12</v>
      </c>
      <c r="M2" s="18" t="s">
        <v>145</v>
      </c>
      <c r="N2" s="18" t="s">
        <v>147</v>
      </c>
      <c r="O2" s="18" t="s">
        <v>148</v>
      </c>
      <c r="P2" s="18" t="s">
        <v>149</v>
      </c>
      <c r="Q2" s="18"/>
      <c r="R2" s="18"/>
      <c r="S2" s="18"/>
      <c r="T2" s="18"/>
      <c r="U2" s="18"/>
      <c r="V2" s="18"/>
    </row>
    <row r="4" spans="1:22" ht="26.5">
      <c r="B4">
        <f>MOD(A1,2)</f>
        <v>1</v>
      </c>
      <c r="C4">
        <f>MOD(L2,3)</f>
        <v>0</v>
      </c>
      <c r="D4" s="7">
        <f>IF($A$1="","",$A$1)</f>
        <v>345</v>
      </c>
      <c r="E4" s="7" t="s">
        <v>1</v>
      </c>
      <c r="F4" s="7" t="str">
        <f>IF(B4+C4=0,P2,IF(B4*C4&lt;&gt;0,M2,IF(B4+C4=C4,N2,O2)))</f>
        <v>各位の数の和は3の倍数ですが、2の倍数ではないので、6の倍数ではありません。</v>
      </c>
      <c r="G4" s="7"/>
      <c r="H4" s="7"/>
    </row>
    <row r="6" spans="1:22" ht="26.5">
      <c r="D6" s="1" t="s">
        <v>8</v>
      </c>
    </row>
    <row r="7" spans="1:22" ht="26.5">
      <c r="E7" s="1" t="s">
        <v>54</v>
      </c>
      <c r="P7" s="7">
        <f>A1</f>
        <v>345</v>
      </c>
      <c r="Q7" s="7" t="str">
        <f>IF(B4=0,"は偶数です。","は奇数です。")</f>
        <v>は奇数です。</v>
      </c>
      <c r="R7" s="7"/>
      <c r="S7" s="7"/>
      <c r="T7" s="7"/>
      <c r="U7" s="7"/>
    </row>
    <row r="8" spans="1:22" ht="26.5">
      <c r="E8" s="1" t="s">
        <v>146</v>
      </c>
      <c r="P8" s="7">
        <f>A1</f>
        <v>345</v>
      </c>
      <c r="Q8" s="7" t="s">
        <v>56</v>
      </c>
      <c r="R8" s="7">
        <f>L2</f>
        <v>12</v>
      </c>
      <c r="S8" s="7" t="s">
        <v>57</v>
      </c>
      <c r="T8" s="7" t="str">
        <f>IF(C4=0,"3の倍数です｡","3の倍数ではありません。")</f>
        <v>3の倍数です｡</v>
      </c>
      <c r="U8" s="7"/>
    </row>
    <row r="9" spans="1:22" ht="26.5">
      <c r="E9" s="1" t="s">
        <v>59</v>
      </c>
      <c r="P9" s="7" t="str">
        <f>"だから、"&amp;A1&amp;"は,"</f>
        <v>だから、345は,</v>
      </c>
    </row>
    <row r="10" spans="1:22" ht="26.5">
      <c r="E10" s="1" t="s">
        <v>55</v>
      </c>
      <c r="H10" s="1"/>
      <c r="P10" s="7" t="str">
        <f>F4</f>
        <v>各位の数の和は3の倍数ですが、2の倍数ではないので、6の倍数ではありません。</v>
      </c>
    </row>
    <row r="11" spans="1:22" ht="26.5">
      <c r="E11" s="1"/>
    </row>
    <row r="12" spans="1:22" ht="26.5">
      <c r="E12" s="9"/>
    </row>
    <row r="13" spans="1:22" ht="26.5">
      <c r="E13" s="1"/>
    </row>
    <row r="14" spans="1:22" ht="26.5">
      <c r="E14" s="8"/>
    </row>
    <row r="15" spans="1:22" ht="26.5">
      <c r="E15" s="8"/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A471-1EA0-48A9-8078-D62EFF6853FE}">
  <dimension ref="A1:AA16"/>
  <sheetViews>
    <sheetView workbookViewId="0"/>
  </sheetViews>
  <sheetFormatPr defaultRowHeight="18"/>
  <cols>
    <col min="1" max="1" width="10.83203125" bestFit="1" customWidth="1"/>
    <col min="2" max="3" width="8.6640625" hidden="1" customWidth="1"/>
    <col min="17" max="17" width="8.6640625" customWidth="1"/>
    <col min="19" max="19" width="7.5" bestFit="1" customWidth="1"/>
    <col min="20" max="20" width="4.1640625" bestFit="1" customWidth="1"/>
    <col min="21" max="21" width="8.33203125" bestFit="1" customWidth="1"/>
    <col min="22" max="23" width="6" bestFit="1" customWidth="1"/>
    <col min="24" max="25" width="6.83203125" bestFit="1" customWidth="1"/>
    <col min="26" max="26" width="2.58203125" customWidth="1"/>
    <col min="27" max="27" width="3" bestFit="1" customWidth="1"/>
  </cols>
  <sheetData>
    <row r="1" spans="1:27" ht="39">
      <c r="A1" s="2">
        <f>IF(何の倍数ですか!$C$3="","",何の倍数ですか!$C$3)</f>
        <v>345</v>
      </c>
      <c r="D1" s="2" t="s">
        <v>60</v>
      </c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27" s="18" customFormat="1" ht="39" hidden="1">
      <c r="A2" s="23"/>
      <c r="D2" s="23"/>
      <c r="I2" s="18" t="s">
        <v>61</v>
      </c>
      <c r="J2" s="18" t="s">
        <v>62</v>
      </c>
      <c r="K2" s="18" t="s">
        <v>63</v>
      </c>
    </row>
    <row r="4" spans="1:27" ht="26.5">
      <c r="B4">
        <f>A1-INT(A1/1000)*1000</f>
        <v>345</v>
      </c>
      <c r="C4">
        <f>MOD(B4,8)</f>
        <v>1</v>
      </c>
      <c r="D4" s="7">
        <f>IF($A$1="","",$A$1)</f>
        <v>345</v>
      </c>
      <c r="E4" s="7" t="s">
        <v>1</v>
      </c>
      <c r="F4" s="7" t="str">
        <f>IF(B4=0,I2,IF(C4=0,J2,K2))</f>
        <v>下3けたの数が 000 でもなく、8の倍数でもないので、8の倍数ではありません。</v>
      </c>
      <c r="G4" s="7"/>
      <c r="H4" s="7"/>
    </row>
    <row r="6" spans="1:27" ht="26.5">
      <c r="D6" s="1" t="s">
        <v>8</v>
      </c>
    </row>
    <row r="7" spans="1:27" ht="26.5">
      <c r="E7" s="1" t="s">
        <v>64</v>
      </c>
      <c r="S7" s="7">
        <f>A1</f>
        <v>345</v>
      </c>
      <c r="T7" s="7" t="s">
        <v>19</v>
      </c>
      <c r="U7" s="7">
        <f>INT(S7/1000)*1000</f>
        <v>0</v>
      </c>
      <c r="V7" s="10" t="s">
        <v>18</v>
      </c>
      <c r="W7" s="7">
        <f>S7-U7</f>
        <v>345</v>
      </c>
      <c r="X7" s="7"/>
      <c r="Y7" s="7"/>
      <c r="Z7" s="7"/>
      <c r="AA7" s="7"/>
    </row>
    <row r="8" spans="1:27" ht="26.5">
      <c r="E8" s="1" t="s">
        <v>65</v>
      </c>
      <c r="S8" s="7"/>
      <c r="T8" s="7" t="s">
        <v>16</v>
      </c>
      <c r="U8" s="22" t="s">
        <v>124</v>
      </c>
      <c r="V8" s="7">
        <f>U7/8</f>
        <v>0</v>
      </c>
      <c r="W8" s="7" t="s">
        <v>21</v>
      </c>
      <c r="X8" s="16">
        <f>W7</f>
        <v>345</v>
      </c>
      <c r="Y8" s="7"/>
      <c r="Z8" s="7"/>
      <c r="AA8" s="7"/>
    </row>
    <row r="9" spans="1:27" ht="26.5">
      <c r="E9" s="1" t="s">
        <v>12</v>
      </c>
      <c r="S9" s="7"/>
      <c r="T9" s="7" t="s">
        <v>16</v>
      </c>
      <c r="U9" s="13" t="str">
        <f>U8</f>
        <v>8×</v>
      </c>
      <c r="V9" s="7">
        <f>V8</f>
        <v>0</v>
      </c>
      <c r="W9" s="7" t="s">
        <v>21</v>
      </c>
      <c r="X9" s="16" t="s">
        <v>125</v>
      </c>
      <c r="Y9" s="14">
        <f>INT(X8/8)</f>
        <v>43</v>
      </c>
      <c r="Z9" s="7" t="str">
        <f>IF(AA9="","","+")</f>
        <v>+</v>
      </c>
      <c r="AA9" s="7">
        <f>IF(MOD(X8,8)=0,"",MOD(X8,8))</f>
        <v>1</v>
      </c>
    </row>
    <row r="10" spans="1:27" ht="26.5">
      <c r="E10" s="1" t="s">
        <v>66</v>
      </c>
      <c r="I10" s="1" t="s">
        <v>11</v>
      </c>
      <c r="S10" s="7"/>
      <c r="T10" s="7" t="s">
        <v>16</v>
      </c>
      <c r="U10" s="13" t="s">
        <v>126</v>
      </c>
      <c r="V10" s="7">
        <f>V9</f>
        <v>0</v>
      </c>
      <c r="W10" s="7" t="s">
        <v>21</v>
      </c>
      <c r="X10" s="16">
        <f>Y9</f>
        <v>43</v>
      </c>
      <c r="Y10" s="7" t="str">
        <f>IF(Z10="",")","）＋")</f>
        <v>）＋</v>
      </c>
      <c r="Z10" s="7">
        <f>AA9</f>
        <v>1</v>
      </c>
      <c r="AA10" s="7"/>
    </row>
    <row r="11" spans="1:27" ht="26.5">
      <c r="E11" s="1" t="s">
        <v>66</v>
      </c>
      <c r="S11" s="7"/>
      <c r="T11" s="7"/>
      <c r="U11" s="7"/>
      <c r="V11" s="7"/>
      <c r="W11" s="7"/>
      <c r="X11" s="7"/>
      <c r="Y11" s="7"/>
      <c r="Z11" s="12" t="str">
        <f>IF(Z10="","8の倍数です","8の倍数ではありません")</f>
        <v>8の倍数ではありません</v>
      </c>
      <c r="AA11" s="7"/>
    </row>
    <row r="12" spans="1:27" ht="26.5">
      <c r="E12" s="9" t="s">
        <v>67</v>
      </c>
    </row>
    <row r="13" spans="1:27" ht="26.5">
      <c r="E13" s="1" t="s">
        <v>68</v>
      </c>
    </row>
    <row r="14" spans="1:27" ht="26.5">
      <c r="E14" s="1" t="s">
        <v>69</v>
      </c>
    </row>
    <row r="15" spans="1:27" ht="26.5">
      <c r="E15" s="8" t="s">
        <v>70</v>
      </c>
    </row>
    <row r="16" spans="1:27" ht="26.5">
      <c r="E16" s="1" t="s">
        <v>69</v>
      </c>
    </row>
  </sheetData>
  <phoneticPr fontId="1"/>
  <conditionalFormatting sqref="Z10">
    <cfRule type="cellIs" dxfId="2" priority="1" operator="notEqual">
      <formula>""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06BA5-1B88-4EFD-A47B-8DD71F2C7120}">
  <dimension ref="A1:U16"/>
  <sheetViews>
    <sheetView workbookViewId="0"/>
  </sheetViews>
  <sheetFormatPr defaultRowHeight="18"/>
  <cols>
    <col min="1" max="1" width="10.83203125" bestFit="1" customWidth="1"/>
    <col min="2" max="3" width="8.6640625" hidden="1" customWidth="1"/>
    <col min="17" max="17" width="8.6640625" customWidth="1"/>
    <col min="18" max="18" width="12.33203125" bestFit="1" customWidth="1"/>
    <col min="19" max="19" width="16.75" bestFit="1" customWidth="1"/>
    <col min="20" max="20" width="6.83203125" bestFit="1" customWidth="1"/>
    <col min="21" max="21" width="39.5" bestFit="1" customWidth="1"/>
  </cols>
  <sheetData>
    <row r="1" spans="1:21" ht="39">
      <c r="A1" s="2">
        <f>IF(何の倍数ですか!$C$3="","",何の倍数ですか!$C$3)</f>
        <v>345</v>
      </c>
      <c r="D1" s="2" t="s">
        <v>60</v>
      </c>
      <c r="S1" s="18"/>
      <c r="T1" s="18"/>
      <c r="U1" s="18"/>
    </row>
    <row r="2" spans="1:21" ht="39" hidden="1">
      <c r="A2" s="2"/>
      <c r="D2" s="2"/>
      <c r="I2" s="18" t="s">
        <v>61</v>
      </c>
      <c r="J2" s="18" t="s">
        <v>62</v>
      </c>
      <c r="K2" s="18" t="s">
        <v>63</v>
      </c>
      <c r="L2" s="18"/>
      <c r="M2" s="18"/>
      <c r="N2" s="18"/>
      <c r="O2" s="18"/>
      <c r="P2" s="18"/>
      <c r="Q2" s="18"/>
      <c r="R2" s="18"/>
      <c r="S2" s="18"/>
      <c r="T2" s="18"/>
      <c r="U2" s="18"/>
    </row>
    <row r="4" spans="1:21" ht="26.5">
      <c r="B4">
        <f>A1-INT(A1/1000)*1000</f>
        <v>345</v>
      </c>
      <c r="C4">
        <f>MOD(B4,8)</f>
        <v>1</v>
      </c>
      <c r="D4" s="7">
        <f>IF($A$1="","",$A$1)</f>
        <v>345</v>
      </c>
      <c r="E4" s="7" t="s">
        <v>1</v>
      </c>
      <c r="F4" s="7" t="str">
        <f>IF(B4=0,I2,IF(C4=0,J2,K2))</f>
        <v>下3けたの数が 000 でもなく、8の倍数でもないので、8の倍数ではありません。</v>
      </c>
      <c r="G4" s="7"/>
      <c r="H4" s="7"/>
    </row>
    <row r="6" spans="1:21" ht="26.5">
      <c r="D6" s="1" t="s">
        <v>8</v>
      </c>
    </row>
    <row r="7" spans="1:21" ht="26.5">
      <c r="E7" s="1" t="s">
        <v>64</v>
      </c>
      <c r="R7" s="7" t="str">
        <f>IF(S7="","",A1)</f>
        <v/>
      </c>
      <c r="S7" s="7" t="str">
        <f>IF(B4=0,I2,"")</f>
        <v/>
      </c>
      <c r="T7" s="7"/>
      <c r="U7" s="7"/>
    </row>
    <row r="8" spans="1:21" ht="26.5">
      <c r="E8" s="1" t="s">
        <v>65</v>
      </c>
      <c r="R8" s="7">
        <f>A1</f>
        <v>345</v>
      </c>
      <c r="S8" s="7" t="s">
        <v>71</v>
      </c>
      <c r="T8" s="7">
        <f>R8-INT(R8/1000)*1000</f>
        <v>345</v>
      </c>
      <c r="U8" s="7" t="str">
        <f>IF(C4=0,"は、8の倍数です。","は、8の倍数ではありません。")</f>
        <v>は、8の倍数ではありません。</v>
      </c>
    </row>
    <row r="9" spans="1:21" ht="26.5">
      <c r="E9" s="1" t="s">
        <v>12</v>
      </c>
      <c r="R9" s="7" t="s">
        <v>58</v>
      </c>
      <c r="S9" s="7">
        <f>A1</f>
        <v>345</v>
      </c>
      <c r="T9" s="7" t="s">
        <v>1</v>
      </c>
      <c r="U9" s="7" t="str">
        <f>IF(B4*C4=0,"8の倍数です。","8の倍数ではありません.")</f>
        <v>8の倍数ではありません.</v>
      </c>
    </row>
    <row r="10" spans="1:21" ht="26.5">
      <c r="E10" s="1" t="s">
        <v>66</v>
      </c>
      <c r="I10" s="1" t="s">
        <v>11</v>
      </c>
    </row>
    <row r="11" spans="1:21" ht="26.5">
      <c r="E11" s="1" t="s">
        <v>66</v>
      </c>
    </row>
    <row r="12" spans="1:21" ht="26.5">
      <c r="E12" s="9" t="s">
        <v>67</v>
      </c>
    </row>
    <row r="13" spans="1:21" ht="26.5">
      <c r="E13" s="1" t="s">
        <v>68</v>
      </c>
    </row>
    <row r="14" spans="1:21" ht="26.5">
      <c r="E14" s="1" t="s">
        <v>69</v>
      </c>
    </row>
    <row r="15" spans="1:21" ht="26.5">
      <c r="E15" s="8" t="s">
        <v>70</v>
      </c>
    </row>
    <row r="16" spans="1:21" ht="26.5">
      <c r="E16" s="1" t="s">
        <v>69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使い方</vt:lpstr>
      <vt:lpstr>何の倍数ですか</vt:lpstr>
      <vt:lpstr>2の倍数ですか</vt:lpstr>
      <vt:lpstr>3の倍数ですか</vt:lpstr>
      <vt:lpstr>4の倍数ですか</vt:lpstr>
      <vt:lpstr>5の倍数ですか</vt:lpstr>
      <vt:lpstr>6の倍数ですか</vt:lpstr>
      <vt:lpstr>8の倍数ですか</vt:lpstr>
      <vt:lpstr>8の倍数ですか(2)</vt:lpstr>
      <vt:lpstr>9の倍数ですか</vt:lpstr>
      <vt:lpstr>11の倍数ですか</vt:lpstr>
      <vt:lpstr>11の倍数ですか(2)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2025-05-24T08:51:00Z</dcterms:modified>
</cp:coreProperties>
</file>